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A86B9AA7-2FF6-4C27-B9F2-67A761E464B0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2 SO.002.1-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'SO.002 SO.002.1-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'SO.002 SO.002.1- Pol'!$A$1:$X$118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G42" i="1"/>
  <c r="I42" i="1" s="1"/>
  <c r="F42" i="1"/>
  <c r="G41" i="1"/>
  <c r="F41" i="1"/>
  <c r="G39" i="1"/>
  <c r="F39" i="1"/>
  <c r="G117" i="12"/>
  <c r="BA75" i="12"/>
  <c r="BA64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I14" i="12" s="1"/>
  <c r="K15" i="12"/>
  <c r="M15" i="12"/>
  <c r="O15" i="12"/>
  <c r="Q15" i="12"/>
  <c r="Q14" i="12" s="1"/>
  <c r="V15" i="12"/>
  <c r="G22" i="12"/>
  <c r="G14" i="12" s="1"/>
  <c r="I22" i="12"/>
  <c r="K22" i="12"/>
  <c r="K14" i="12" s="1"/>
  <c r="O22" i="12"/>
  <c r="O14" i="12" s="1"/>
  <c r="Q22" i="12"/>
  <c r="V22" i="12"/>
  <c r="V14" i="12" s="1"/>
  <c r="G25" i="12"/>
  <c r="I25" i="12"/>
  <c r="K25" i="12"/>
  <c r="M25" i="12"/>
  <c r="O25" i="12"/>
  <c r="Q25" i="12"/>
  <c r="V25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9" i="12"/>
  <c r="I39" i="12"/>
  <c r="K39" i="12"/>
  <c r="M39" i="12"/>
  <c r="O39" i="12"/>
  <c r="Q39" i="12"/>
  <c r="V39" i="12"/>
  <c r="G43" i="12"/>
  <c r="I43" i="12"/>
  <c r="I42" i="12" s="1"/>
  <c r="K43" i="12"/>
  <c r="M43" i="12"/>
  <c r="O43" i="12"/>
  <c r="Q43" i="12"/>
  <c r="Q42" i="12" s="1"/>
  <c r="V43" i="12"/>
  <c r="G47" i="12"/>
  <c r="M47" i="12" s="1"/>
  <c r="I47" i="12"/>
  <c r="K47" i="12"/>
  <c r="K42" i="12" s="1"/>
  <c r="O47" i="12"/>
  <c r="Q47" i="12"/>
  <c r="V47" i="12"/>
  <c r="V42" i="12" s="1"/>
  <c r="G53" i="12"/>
  <c r="I53" i="12"/>
  <c r="K53" i="12"/>
  <c r="M53" i="12"/>
  <c r="O53" i="12"/>
  <c r="Q53" i="12"/>
  <c r="V53" i="12"/>
  <c r="G56" i="12"/>
  <c r="G42" i="12" s="1"/>
  <c r="I56" i="12"/>
  <c r="K56" i="12"/>
  <c r="O56" i="12"/>
  <c r="O42" i="12" s="1"/>
  <c r="Q56" i="12"/>
  <c r="V56" i="12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Q67" i="12"/>
  <c r="V67" i="12"/>
  <c r="G74" i="12"/>
  <c r="I74" i="12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I85" i="12"/>
  <c r="Q85" i="12"/>
  <c r="G86" i="12"/>
  <c r="G85" i="12" s="1"/>
  <c r="I86" i="12"/>
  <c r="K86" i="12"/>
  <c r="K85" i="12" s="1"/>
  <c r="O86" i="12"/>
  <c r="O85" i="12" s="1"/>
  <c r="Q86" i="12"/>
  <c r="V86" i="12"/>
  <c r="V85" i="12" s="1"/>
  <c r="I94" i="12"/>
  <c r="Q94" i="12"/>
  <c r="G95" i="12"/>
  <c r="M95" i="12" s="1"/>
  <c r="M94" i="12" s="1"/>
  <c r="I95" i="12"/>
  <c r="K95" i="12"/>
  <c r="K94" i="12" s="1"/>
  <c r="O95" i="12"/>
  <c r="O94" i="12" s="1"/>
  <c r="Q95" i="12"/>
  <c r="V95" i="12"/>
  <c r="V94" i="12" s="1"/>
  <c r="G98" i="12"/>
  <c r="G97" i="12" s="1"/>
  <c r="I98" i="12"/>
  <c r="K98" i="12"/>
  <c r="K97" i="12" s="1"/>
  <c r="O98" i="12"/>
  <c r="O97" i="12" s="1"/>
  <c r="Q98" i="12"/>
  <c r="V98" i="12"/>
  <c r="V97" i="12" s="1"/>
  <c r="G102" i="12"/>
  <c r="I102" i="12"/>
  <c r="I97" i="12" s="1"/>
  <c r="K102" i="12"/>
  <c r="M102" i="12"/>
  <c r="O102" i="12"/>
  <c r="Q102" i="12"/>
  <c r="Q97" i="12" s="1"/>
  <c r="V102" i="12"/>
  <c r="G107" i="12"/>
  <c r="M107" i="12" s="1"/>
  <c r="I107" i="12"/>
  <c r="K107" i="12"/>
  <c r="O107" i="12"/>
  <c r="Q107" i="12"/>
  <c r="V107" i="12"/>
  <c r="G111" i="12"/>
  <c r="I111" i="12"/>
  <c r="K111" i="12"/>
  <c r="M111" i="12"/>
  <c r="O111" i="12"/>
  <c r="Q111" i="12"/>
  <c r="V111" i="12"/>
  <c r="AE117" i="12"/>
  <c r="AF117" i="12"/>
  <c r="I20" i="1"/>
  <c r="I19" i="1"/>
  <c r="I18" i="1"/>
  <c r="I17" i="1"/>
  <c r="I16" i="1"/>
  <c r="F43" i="1"/>
  <c r="G23" i="1" s="1"/>
  <c r="G43" i="1"/>
  <c r="G25" i="1" s="1"/>
  <c r="H43" i="1"/>
  <c r="I43" i="1"/>
  <c r="J42" i="1" s="1"/>
  <c r="I41" i="1"/>
  <c r="I40" i="1"/>
  <c r="I39" i="1"/>
  <c r="I56" i="1" l="1"/>
  <c r="J55" i="1" s="1"/>
  <c r="A27" i="1"/>
  <c r="M14" i="12"/>
  <c r="M98" i="12"/>
  <c r="M97" i="12" s="1"/>
  <c r="G94" i="12"/>
  <c r="M86" i="12"/>
  <c r="M85" i="12" s="1"/>
  <c r="M56" i="12"/>
  <c r="M42" i="12" s="1"/>
  <c r="M22" i="12"/>
  <c r="J39" i="1"/>
  <c r="J43" i="1" s="1"/>
  <c r="J41" i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2" i="1" l="1"/>
  <c r="J51" i="1"/>
  <c r="J53" i="1"/>
  <c r="J54" i="1"/>
  <c r="J50" i="1"/>
  <c r="G28" i="1"/>
  <c r="G27" i="1" s="1"/>
  <c r="G29" i="1" s="1"/>
  <c r="A28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ADB85CC1-E114-443F-8705-7A793B64795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6613DD5-2744-4A56-A95F-7006078B5C1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<sst xmlns="http://schemas.openxmlformats.org/spreadsheetml/2006/main" count="514" uniqueCount="244">
  <si>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</si>
  <si>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</si>
  <si>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</si>
  <si>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</si>
  <si>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</si>
  <si>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</si>
  <si>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</si>
  <si>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</si>
  <si>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</si>
  <si>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</si>
  <si>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</si>
  <si>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</si>
  <si>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</si>
  <si>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</si>
  <si>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</si>
  <si>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</si>
  <si>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</si>
  <si>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</si>
  <si>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</si>
  <si>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</si>
  <si>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</si>
  <si>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</si>
  <si>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</si>
  <si>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</si>
  <si>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</si>
  <si>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</si>
  <si>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</si>
  <si>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</si>
  <si>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</si>
  <si>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</si>
  <si>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</si>
  <si>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</si>
  <si>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</si>
  <si>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</si>
  <si>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</si>
  <si>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</si>
  <si>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</si>
  <si>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</si>
  <si>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</si>
  <si>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</si>
  <si>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</si>
  <si>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</si>
  <si>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</si>
  <si>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SO.002.1-</t>
  </si>
  <si>
    <t>ROZPOČET/VV - DPS</t>
  </si>
  <si>
    <t>SO.002</t>
  </si>
  <si>
    <t>PŘÍPRAVA ÚZEMÍ</t>
  </si>
  <si>
    <t>Objekt:</t>
  </si>
  <si>
    <t>Rozpočet:</t>
  </si>
  <si>
    <t>PFB190035</t>
  </si>
  <si>
    <t>AREÁL VFU BRNO, OBJEKT 31 - ÚSTAV BIOLOGIE A ZVÍŘAT</t>
  </si>
  <si>
    <t>Veterinární a farmaceutická univerzita Brno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</si>
  <si>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</si>
  <si>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</si>
  <si>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</si>
  <si>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</si>
  <si>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</si>
  <si>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</si>
  <si>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</si>
  <si>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</si>
  <si>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</si>
  <si>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Ing. Lenka Žampachová</t>
  </si>
  <si>
    <t>Žižkova 62</t>
  </si>
  <si>
    <t>61600</t>
  </si>
  <si>
    <t>46243160</t>
  </si>
  <si>
    <t>Stavba</t>
  </si>
  <si>
    <t>Stavební objekt</t>
  </si>
  <si>
    <t>Celkem za stavbu</t>
  </si>
  <si>
    <t>CZK</t>
  </si>
  <si>
    <t>Rekapitulace dílů</t>
  </si>
  <si>
    <t>Typ dílu</t>
  </si>
  <si>
    <t>00</t>
  </si>
  <si>
    <t>Úvodní poznámky a pokyny zpracovatele</t>
  </si>
  <si>
    <t>1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</si>
  <si>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</si>
  <si>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</si>
  <si>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</si>
  <si>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</si>
  <si>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</si>
  <si>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</si>
  <si>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</si>
  <si>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</si>
  <si>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</si>
  <si>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</si>
  <si>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</si>
  <si>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</si>
  <si>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</si>
  <si>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</si>
  <si>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</si>
  <si>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</si>
  <si>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</si>
  <si>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</si>
  <si>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</si>
  <si>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</si>
  <si>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</si>
  <si>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</si>
  <si>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</si>
  <si>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</si>
  <si>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</si>
  <si>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</si>
  <si>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</si>
  <si>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</si>
  <si>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</si>
  <si>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</si>
  <si>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</si>
  <si>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</si>
  <si>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</si>
  <si>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</si>
  <si>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</si>
  <si>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</si>
  <si>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</si>
  <si>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</si>
  <si>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</si>
  <si>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</si>
  <si>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01.00</t>
  </si>
  <si>
    <t>Obecná poznámka zpracovatele VV - neoceňovat</t>
  </si>
  <si>
    <t>kompl</t>
  </si>
  <si>
    <t>Vlastní</t>
  </si>
  <si>
    <t>Indiv</t>
  </si>
  <si>
    <t>Práce</t>
  </si>
  <si>
    <t>POL1_</t>
  </si>
  <si>
    <t xml:space="preserve">Vzhledem k možným odlišnostem charakteru prací na staveništi od projektové dokumentace a VV : </t>
  </si>
  <si>
    <t>VV</t>
  </si>
  <si>
    <t xml:space="preserve">je nutné přistupovat k jeho ocenění s přihlédnutím k možným vícepracem a změnám. : </t>
  </si>
  <si>
    <t xml:space="preserve">Tyto zohlednit v j.c. tak aby bylo možné považovat nabídku jako kompletní, obsahující všechny : </t>
  </si>
  <si>
    <t>vykázané i předvídatené práce. : 0</t>
  </si>
  <si>
    <t>122201101R00</t>
  </si>
  <si>
    <t>do 100 m3</t>
  </si>
  <si>
    <t>m3</t>
  </si>
  <si>
    <t>RTS 19/ II</t>
  </si>
  <si>
    <t xml:space="preserve">ozn. 1.10/1.B : </t>
  </si>
  <si>
    <t>15,0*0,01</t>
  </si>
  <si>
    <t xml:space="preserve">ozn. 1.D : </t>
  </si>
  <si>
    <t>18,0*0,10</t>
  </si>
  <si>
    <t xml:space="preserve">ozn. 1.E : </t>
  </si>
  <si>
    <t>19,0*0,10</t>
  </si>
  <si>
    <t>122201109R00</t>
  </si>
  <si>
    <t>Odkopávky a  prokopávky nezapažené v hornině 3_x000D_
 příplatek k cenám za lepivost horniny</t>
  </si>
  <si>
    <t>800-1</t>
  </si>
  <si>
    <t>s přehozením výkopku na vzdálenost do 3 m nebo s naložením na dopravní prostředek,</t>
  </si>
  <si>
    <t>SPI</t>
  </si>
  <si>
    <t>Odkaz na mn. položky pořadí 2 : 3,85000*0,5</t>
  </si>
  <si>
    <t>162301101R00</t>
  </si>
  <si>
    <t>z horniny 1 až 4, na vzdálenost přes 50  do 500 m</t>
  </si>
  <si>
    <t xml:space="preserve">vytěžená zemina na staveništní skládku : </t>
  </si>
  <si>
    <t>Odkaz na mn. položky pořadí 2 : 3,85000</t>
  </si>
  <si>
    <t xml:space="preserve">zemina pro zásyp : </t>
  </si>
  <si>
    <t>Odkaz na mn. položky pořadí 7 : 71,00000</t>
  </si>
  <si>
    <t>167101101R00</t>
  </si>
  <si>
    <t>do 100 m3, z horniny 1 až 4</t>
  </si>
  <si>
    <t>171201201R00</t>
  </si>
  <si>
    <t>na dočasnou skládku tak, že na 1 m2 plochy připadá přes 2 m3 výkopku nebo ornice</t>
  </si>
  <si>
    <t>174101103R00</t>
  </si>
  <si>
    <t>zářezů se škmými stěnami pro podzemní vedení a kolem objektů zřízených v těchto zářezech</t>
  </si>
  <si>
    <t>včetně strojního přemístění materiálu pro zásyp ze vzdálenosti do 10 m od okraje zásypu</t>
  </si>
  <si>
    <t>POP</t>
  </si>
  <si>
    <t xml:space="preserve">sklad č.1 : </t>
  </si>
  <si>
    <t>71,0</t>
  </si>
  <si>
    <t>181050010RA0</t>
  </si>
  <si>
    <t>Terénní modelace</t>
  </si>
  <si>
    <t>m2</t>
  </si>
  <si>
    <t>Agregovaná položka</t>
  </si>
  <si>
    <t>POL2_</t>
  </si>
  <si>
    <t>38,0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</si>
  <si>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</si>
  <si>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</si>
  <si>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</si>
  <si>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</si>
  <si>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 xml:space="preserve">ozn. 1.05 - betonový žlab : </t>
  </si>
  <si>
    <t>0,50*(4,05+2,99+1,52+4,20)</t>
  </si>
  <si>
    <t>15,0</t>
  </si>
  <si>
    <t>18,0</t>
  </si>
  <si>
    <t>113107505R00</t>
  </si>
  <si>
    <t>Odstranění podkladů nebo krytů z kameniva hrubého drceného, v ploše jednotlivě do 50 m2, tloušťka vrstvy 50 mm</t>
  </si>
  <si>
    <t>19,0</t>
  </si>
  <si>
    <t>113107518R00</t>
  </si>
  <si>
    <t>z kameniva hrubého drceného, v ploše jednotlivě do 50 m2, tloušťka vrstvy 180 mm</t>
  </si>
  <si>
    <t xml:space="preserve">ozn. 1.05 : 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</si>
  <si>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</si>
  <si>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</si>
  <si>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</si>
  <si>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</si>
  <si>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4,10*2+0,7+4,2*2+1,7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</si>
  <si>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</si>
  <si>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</si>
  <si>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</si>
  <si>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</si>
  <si>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ozn. 1.09 : </t>
  </si>
  <si>
    <t>3,14*0,25*0,25*0,50*2</t>
  </si>
  <si>
    <t xml:space="preserve">ozn. 1.08 : </t>
  </si>
  <si>
    <t>0,35*0,65*(5,58*2+1,22*2+2,29*3)</t>
  </si>
  <si>
    <t>0,24*0,65*0,80</t>
  </si>
  <si>
    <t>962022491R00</t>
  </si>
  <si>
    <t>Bourání zdiva nadzákladového kamenného kamenného_x000D_
 na maltu cementovou</t>
  </si>
  <si>
    <t>nebo vybourání otvorů průřezové plochy přes 4 m2 ve zdivu nadzákladovém, včetně pomocného lešení o výšce podlahy do 1900 mm a pro zatížení do 1,5 kPa  (150 kg/m2),</t>
  </si>
  <si>
    <t xml:space="preserve">ozn. 1.06 : </t>
  </si>
  <si>
    <t>(3,0+0,2)/2*(0,25+2,23)*(0,45+0,53)</t>
  </si>
  <si>
    <t>965043441RT4</t>
  </si>
  <si>
    <t>Bourání podkladů pod dlažby nebo litých celistvých dlažeb a mazanin  betonových s potěrem nebo teracem, tloušťky do 150 mm, plochy přes 4 m2</t>
  </si>
  <si>
    <t xml:space="preserve">ozn. 1.C : </t>
  </si>
  <si>
    <t>(5,58*2,99+1,22*1,52)*0,15</t>
  </si>
  <si>
    <t>767996804R00</t>
  </si>
  <si>
    <t>Demontáž ostatních doplňků staveb atypických konstrukcí_x000D_
 o hmotnosti přes 250 do 500 kg</t>
  </si>
  <si>
    <t>kg</t>
  </si>
  <si>
    <t>800-767</t>
  </si>
  <si>
    <t xml:space="preserve">ozn. 1.09 - předpoklad : </t>
  </si>
  <si>
    <t>5,12*2,88*30,0</t>
  </si>
  <si>
    <t>ozn. 1.04, 1.06</t>
  </si>
  <si>
    <t>Vybourání rozvodů medicinálních plynů vč. technologie napojení na tlak. lahve</t>
  </si>
  <si>
    <t>soubor</t>
  </si>
  <si>
    <t>981011314R00</t>
  </si>
  <si>
    <t>Demolice budov,zdivo,podíl kce.do 25%,MVC,post. rozebíráním</t>
  </si>
  <si>
    <t xml:space="preserve">ozn. 1.01-1.05/1.A : </t>
  </si>
  <si>
    <t>5,09*3,76*(2,55+3,05)/2</t>
  </si>
  <si>
    <t xml:space="preserve">ozn. 1.01-1.03/1.A+1.B : </t>
  </si>
  <si>
    <t>5,58*2,99*(3,15+2,87)/2</t>
  </si>
  <si>
    <t>3,80*5,58*0,30</t>
  </si>
  <si>
    <t>1,22*1,52*(2,25+2,05)/2</t>
  </si>
  <si>
    <t>2,0*1,22*0,20</t>
  </si>
  <si>
    <t>998981123R00</t>
  </si>
  <si>
    <t>Přesun hmot pro demolice obj. postup. rozebíráním postupným rozebíráním, výšky do 21 m</t>
  </si>
  <si>
    <t>t</t>
  </si>
  <si>
    <t>800-6</t>
  </si>
  <si>
    <t>POL1_1</t>
  </si>
  <si>
    <t>(JKSO 801 až 803, 811 až 815) bez omezení</t>
  </si>
  <si>
    <t>979083117R00</t>
  </si>
  <si>
    <t>přes 5000 m do 6000 m</t>
  </si>
  <si>
    <t>Přesun suti</t>
  </si>
  <si>
    <t>POL8_</t>
  </si>
  <si>
    <t xml:space="preserve">Demontážní hmotnosti z položek s pořadovými čísly: : </t>
  </si>
  <si>
    <t xml:space="preserve">9,10,11,12,13,14,15,16,17,18,19, : </t>
  </si>
  <si>
    <t>Součet: : 103,47099</t>
  </si>
  <si>
    <t>979083191R00</t>
  </si>
  <si>
    <t>Vodorovné přemístění suti za každých dalších započatých 1000 m přes 6000 m</t>
  </si>
  <si>
    <t>včetně naložení na dopravní prostředek a složení,</t>
  </si>
  <si>
    <t>Součet: : 1448,59386</t>
  </si>
  <si>
    <t>979999999R0</t>
  </si>
  <si>
    <t>Poplatek za skládku 10 % příměsí -</t>
  </si>
  <si>
    <t>Kalkul</t>
  </si>
  <si>
    <t>979093111R00</t>
  </si>
  <si>
    <t>Uložení suti na skládku bez zhutnění</t>
  </si>
  <si>
    <t>s hrubým urovnáním,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</si>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</sst>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Dm3Oul1fd+fWmqB9JjeFsiPa7QGxqBPvkqDbxesGJTycpIbecmEyh+uelZDpjPnTEfuQM2/Vhz6/ToKz4zR8nw==" saltValue="x9bWO4DOh0AgOnIIc2/ir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2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3047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53</v>
      </c>
      <c r="J5" s="8"/>
    </row>
    <row r="6" spans="1:15" ht="15.75" customHeight="1" x14ac:dyDescent="0.25">
      <c r="A6" s="2"/>
      <c r="B6" s="27"/>
      <c r="C6" s="52"/>
      <c r="D6" s="107"/>
      <c r="E6" s="88"/>
      <c r="F6" s="88"/>
      <c r="G6" s="88"/>
      <c r="H6" s="18" t="s">
        <v>34</v>
      </c>
      <c r="I6" s="127" t="s">
        <v>54</v>
      </c>
      <c r="J6" s="8"/>
    </row>
    <row r="7" spans="1:15" ht="15.75" customHeight="1" x14ac:dyDescent="0.25">
      <c r="A7" s="2"/>
      <c r="B7" s="28"/>
      <c r="C7" s="53"/>
      <c r="D7" s="105"/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55</v>
      </c>
      <c r="H8" s="18" t="s">
        <v>40</v>
      </c>
      <c r="I8" s="127" t="s">
        <v>59</v>
      </c>
      <c r="J8" s="8"/>
    </row>
    <row r="9" spans="1:15" ht="15.75" hidden="1" customHeight="1" x14ac:dyDescent="0.25">
      <c r="A9" s="2"/>
      <c r="B9" s="2"/>
      <c r="D9" s="106" t="s">
        <v>56</v>
      </c>
      <c r="H9" s="18" t="s">
        <v>34</v>
      </c>
      <c r="I9" s="127" t="s">
        <v>60</v>
      </c>
      <c r="J9" s="8"/>
    </row>
    <row r="10" spans="1:15" ht="15.75" hidden="1" customHeight="1" x14ac:dyDescent="0.25">
      <c r="A10" s="2"/>
      <c r="B10" s="34"/>
      <c r="C10" s="53"/>
      <c r="D10" s="105" t="s">
        <v>58</v>
      </c>
      <c r="E10" s="128" t="s">
        <v>57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 t="s">
        <v>61</v>
      </c>
      <c r="E11" s="129"/>
      <c r="F11" s="129"/>
      <c r="G11" s="129"/>
      <c r="H11" s="18" t="s">
        <v>40</v>
      </c>
      <c r="I11" s="134" t="s">
        <v>64</v>
      </c>
      <c r="J11" s="8"/>
    </row>
    <row r="12" spans="1:15" ht="15.75" customHeight="1" x14ac:dyDescent="0.25">
      <c r="A12" s="2"/>
      <c r="B12" s="27"/>
      <c r="C12" s="52"/>
      <c r="D12" s="130" t="s">
        <v>62</v>
      </c>
      <c r="E12" s="130"/>
      <c r="F12" s="130"/>
      <c r="G12" s="130"/>
      <c r="H12" s="18" t="s">
        <v>34</v>
      </c>
      <c r="I12" s="135"/>
      <c r="J12" s="8"/>
    </row>
    <row r="13" spans="1:15" ht="15.75" customHeight="1" x14ac:dyDescent="0.25">
      <c r="A13" s="2"/>
      <c r="B13" s="28"/>
      <c r="C13" s="53"/>
      <c r="D13" s="133" t="s">
        <v>63</v>
      </c>
      <c r="E13" s="131" t="s">
        <v>52</v>
      </c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SUMIF(F50:F55,A16,I50:I55)+SUMIF(F50:F55,"PSU",I50:I55)</f>
        <v>0</v>
      </c>
      <c r="J16" s="81"/>
    </row>
    <row r="17" spans="1:10" ht="23.25" customHeight="1" x14ac:dyDescent="0.25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SUMIF(F50:F55,A17,I50:I55)</f>
        <v>0</v>
      </c>
      <c r="J17" s="81"/>
    </row>
    <row r="18" spans="1:10" ht="23.25" customHeight="1" x14ac:dyDescent="0.25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SUMIF(F50:F55,A18,I50:I55)</f>
        <v>0</v>
      </c>
      <c r="J18" s="81"/>
    </row>
    <row r="19" spans="1:10" ht="23.25" customHeight="1" x14ac:dyDescent="0.25">
      <c r="A19" s="200" t="s">
        <v>84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SUMIF(F50:F55,A19,I50:I55)</f>
        <v>0</v>
      </c>
      <c r="J19" s="81"/>
    </row>
    <row r="20" spans="1:10" ht="23.25" customHeight="1" x14ac:dyDescent="0.25">
      <c r="A20" s="200" t="s">
        <v>85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SUMIF(F50:F55,A20,I50:I55)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3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8">
        <v>1</v>
      </c>
      <c r="B39" s="149" t="s">
        <v>65</v>
      </c>
      <c r="C39" s="150"/>
      <c r="D39" s="150"/>
      <c r="E39" s="150"/>
      <c r="F39" s="151">
        <f>'SO.002 SO.002.1- Pol'!AE117</f>
        <v>0</v>
      </c>
      <c r="G39" s="152">
        <f>'SO.002 SO.002.1- Pol'!AF117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 x14ac:dyDescent="0.25">
      <c r="A40" s="138">
        <v>2</v>
      </c>
      <c r="B40" s="156"/>
      <c r="C40" s="157" t="s">
        <v>66</v>
      </c>
      <c r="D40" s="157"/>
      <c r="E40" s="157"/>
      <c r="F40" s="158"/>
      <c r="G40" s="159"/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 x14ac:dyDescent="0.25">
      <c r="A41" s="138">
        <v>2</v>
      </c>
      <c r="B41" s="156" t="s">
        <v>45</v>
      </c>
      <c r="C41" s="157" t="s">
        <v>46</v>
      </c>
      <c r="D41" s="157"/>
      <c r="E41" s="157"/>
      <c r="F41" s="158">
        <f>'SO.002 SO.002.1- Pol'!AE117</f>
        <v>0</v>
      </c>
      <c r="G41" s="159">
        <f>'SO.002 SO.002.1- Pol'!AF117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 x14ac:dyDescent="0.25">
      <c r="A42" s="138">
        <v>3</v>
      </c>
      <c r="B42" s="162" t="s">
        <v>43</v>
      </c>
      <c r="C42" s="150" t="s">
        <v>44</v>
      </c>
      <c r="D42" s="150"/>
      <c r="E42" s="150"/>
      <c r="F42" s="163">
        <f>'SO.002 SO.002.1- Pol'!AE117</f>
        <v>0</v>
      </c>
      <c r="G42" s="153">
        <f>'SO.002 SO.002.1- Pol'!AF117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 x14ac:dyDescent="0.25">
      <c r="A43" s="138"/>
      <c r="B43" s="164" t="s">
        <v>67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7" spans="1:10" ht="15.6" x14ac:dyDescent="0.3">
      <c r="B47" s="180" t="s">
        <v>69</v>
      </c>
    </row>
    <row r="49" spans="1:10" ht="25.5" customHeight="1" x14ac:dyDescent="0.25">
      <c r="A49" s="182"/>
      <c r="B49" s="185" t="s">
        <v>17</v>
      </c>
      <c r="C49" s="185" t="s">
        <v>5</v>
      </c>
      <c r="D49" s="186"/>
      <c r="E49" s="186"/>
      <c r="F49" s="187" t="s">
        <v>70</v>
      </c>
      <c r="G49" s="187"/>
      <c r="H49" s="187"/>
      <c r="I49" s="187" t="s">
        <v>29</v>
      </c>
      <c r="J49" s="187" t="s">
        <v>0</v>
      </c>
    </row>
    <row r="50" spans="1:10" ht="36.75" customHeight="1" x14ac:dyDescent="0.25">
      <c r="A50" s="183"/>
      <c r="B50" s="188" t="s">
        <v>71</v>
      </c>
      <c r="C50" s="189" t="s">
        <v>72</v>
      </c>
      <c r="D50" s="190"/>
      <c r="E50" s="190"/>
      <c r="F50" s="196" t="s">
        <v>24</v>
      </c>
      <c r="G50" s="197"/>
      <c r="H50" s="197"/>
      <c r="I50" s="197">
        <f>'SO.002 SO.002.1- Pol'!G8</f>
        <v>0</v>
      </c>
      <c r="J50" s="194" t="str">
        <f>IF(I56=0,"",I50/I56*100)</f>
        <v/>
      </c>
    </row>
    <row r="51" spans="1:10" ht="36.75" customHeight="1" x14ac:dyDescent="0.25">
      <c r="A51" s="183"/>
      <c r="B51" s="188" t="s">
        <v>73</v>
      </c>
      <c r="C51" s="189" t="s">
        <v>74</v>
      </c>
      <c r="D51" s="190"/>
      <c r="E51" s="190"/>
      <c r="F51" s="196" t="s">
        <v>24</v>
      </c>
      <c r="G51" s="197"/>
      <c r="H51" s="197"/>
      <c r="I51" s="197">
        <f>'SO.002 SO.002.1- Pol'!G14</f>
        <v>0</v>
      </c>
      <c r="J51" s="194" t="str">
        <f>IF(I56=0,"",I51/I56*100)</f>
        <v/>
      </c>
    </row>
    <row r="52" spans="1:10" ht="36.75" customHeight="1" x14ac:dyDescent="0.25">
      <c r="A52" s="183"/>
      <c r="B52" s="188" t="s">
        <v>75</v>
      </c>
      <c r="C52" s="189" t="s">
        <v>76</v>
      </c>
      <c r="D52" s="190"/>
      <c r="E52" s="190"/>
      <c r="F52" s="196" t="s">
        <v>24</v>
      </c>
      <c r="G52" s="197"/>
      <c r="H52" s="197"/>
      <c r="I52" s="197">
        <f>'SO.002 SO.002.1- Pol'!G42</f>
        <v>0</v>
      </c>
      <c r="J52" s="194" t="str">
        <f>IF(I56=0,"",I52/I56*100)</f>
        <v/>
      </c>
    </row>
    <row r="53" spans="1:10" ht="36.75" customHeight="1" x14ac:dyDescent="0.25">
      <c r="A53" s="183"/>
      <c r="B53" s="188" t="s">
        <v>77</v>
      </c>
      <c r="C53" s="189" t="s">
        <v>78</v>
      </c>
      <c r="D53" s="190"/>
      <c r="E53" s="190"/>
      <c r="F53" s="196" t="s">
        <v>24</v>
      </c>
      <c r="G53" s="197"/>
      <c r="H53" s="197"/>
      <c r="I53" s="197">
        <f>'SO.002 SO.002.1- Pol'!G85</f>
        <v>0</v>
      </c>
      <c r="J53" s="194" t="str">
        <f>IF(I56=0,"",I53/I56*100)</f>
        <v/>
      </c>
    </row>
    <row r="54" spans="1:10" ht="36.75" customHeight="1" x14ac:dyDescent="0.25">
      <c r="A54" s="183"/>
      <c r="B54" s="188" t="s">
        <v>79</v>
      </c>
      <c r="C54" s="189" t="s">
        <v>80</v>
      </c>
      <c r="D54" s="190"/>
      <c r="E54" s="190"/>
      <c r="F54" s="196" t="s">
        <v>24</v>
      </c>
      <c r="G54" s="197"/>
      <c r="H54" s="197"/>
      <c r="I54" s="197">
        <f>'SO.002 SO.002.1- Pol'!G94</f>
        <v>0</v>
      </c>
      <c r="J54" s="194" t="str">
        <f>IF(I56=0,"",I54/I56*100)</f>
        <v/>
      </c>
    </row>
    <row r="55" spans="1:10" ht="36.75" customHeight="1" x14ac:dyDescent="0.25">
      <c r="A55" s="183"/>
      <c r="B55" s="188" t="s">
        <v>81</v>
      </c>
      <c r="C55" s="189" t="s">
        <v>82</v>
      </c>
      <c r="D55" s="190"/>
      <c r="E55" s="190"/>
      <c r="F55" s="196" t="s">
        <v>83</v>
      </c>
      <c r="G55" s="197"/>
      <c r="H55" s="197"/>
      <c r="I55" s="197">
        <f>'SO.002 SO.002.1- Pol'!G97</f>
        <v>0</v>
      </c>
      <c r="J55" s="194" t="str">
        <f>IF(I56=0,"",I55/I56*100)</f>
        <v/>
      </c>
    </row>
    <row r="56" spans="1:10" ht="25.5" customHeight="1" x14ac:dyDescent="0.25">
      <c r="A56" s="184"/>
      <c r="B56" s="191" t="s">
        <v>1</v>
      </c>
      <c r="C56" s="192"/>
      <c r="D56" s="193"/>
      <c r="E56" s="193"/>
      <c r="F56" s="198"/>
      <c r="G56" s="199"/>
      <c r="H56" s="199"/>
      <c r="I56" s="199">
        <f>SUM(I50:I55)</f>
        <v>0</v>
      </c>
      <c r="J56" s="195">
        <f>SUM(J50:J55)</f>
        <v>0</v>
      </c>
    </row>
    <row r="57" spans="1:10" x14ac:dyDescent="0.25">
      <c r="F57" s="136"/>
      <c r="G57" s="136"/>
      <c r="H57" s="136"/>
      <c r="I57" s="136"/>
      <c r="J57" s="137"/>
    </row>
    <row r="58" spans="1:10" x14ac:dyDescent="0.25">
      <c r="F58" s="136"/>
      <c r="G58" s="136"/>
      <c r="H58" s="136"/>
      <c r="I58" s="136"/>
      <c r="J58" s="137"/>
    </row>
    <row r="59" spans="1:10" x14ac:dyDescent="0.25">
      <c r="F59" s="136"/>
      <c r="G59" s="136"/>
      <c r="H59" s="136"/>
      <c r="I59" s="136"/>
      <c r="J59" s="137"/>
    </row>
  </sheetData>
  <sheetProtection algorithmName="SHA-512" hashValue="NmhzJ3twfODr7aQLL6U+SQfCzuLTGxXkYmla+DhrmqbU0jJBCBYf0t3BDSVrahaJYUthZ/leuvez2wJEohAXTg==" saltValue="Wy/FwcdLMt2v/5AxVOToG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qblBlYecL1xBqUoFMcaiEHtULKaOVl0jRYeThsWaQMe6Pr/6qiV/vHW8OHrLwu+unzkU9sL2baKB9CxFvTgXLA==" saltValue="k8Mdl5S0QczfeTsUx1+Uh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71E7-FC87-45C5-886E-C06BE90E75F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1" t="s">
        <v>86</v>
      </c>
      <c r="B1" s="201"/>
      <c r="C1" s="201"/>
      <c r="D1" s="201"/>
      <c r="E1" s="201"/>
      <c r="F1" s="201"/>
      <c r="G1" s="201"/>
      <c r="AG1" t="s">
        <v>87</v>
      </c>
    </row>
    <row r="2" spans="1:60" ht="25.05" customHeight="1" x14ac:dyDescent="0.25">
      <c r="A2" s="202" t="s">
        <v>7</v>
      </c>
      <c r="B2" s="48" t="s">
        <v>49</v>
      </c>
      <c r="C2" s="205" t="s">
        <v>50</v>
      </c>
      <c r="D2" s="203"/>
      <c r="E2" s="203"/>
      <c r="F2" s="203"/>
      <c r="G2" s="204"/>
      <c r="AG2" t="s">
        <v>88</v>
      </c>
    </row>
    <row r="3" spans="1:60" ht="25.05" customHeight="1" x14ac:dyDescent="0.25">
      <c r="A3" s="202" t="s">
        <v>8</v>
      </c>
      <c r="B3" s="48" t="s">
        <v>45</v>
      </c>
      <c r="C3" s="205" t="s">
        <v>46</v>
      </c>
      <c r="D3" s="203"/>
      <c r="E3" s="203"/>
      <c r="F3" s="203"/>
      <c r="G3" s="204"/>
      <c r="AC3" s="181" t="s">
        <v>88</v>
      </c>
      <c r="AG3" t="s">
        <v>89</v>
      </c>
    </row>
    <row r="4" spans="1:60" ht="25.05" customHeight="1" x14ac:dyDescent="0.25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90</v>
      </c>
    </row>
    <row r="5" spans="1:60" x14ac:dyDescent="0.25">
      <c r="D5" s="10"/>
    </row>
    <row r="6" spans="1:60" ht="39.6" x14ac:dyDescent="0.25">
      <c r="A6" s="212" t="s">
        <v>91</v>
      </c>
      <c r="B6" s="214" t="s">
        <v>92</v>
      </c>
      <c r="C6" s="214" t="s">
        <v>93</v>
      </c>
      <c r="D6" s="213" t="s">
        <v>94</v>
      </c>
      <c r="E6" s="212" t="s">
        <v>95</v>
      </c>
      <c r="F6" s="211" t="s">
        <v>96</v>
      </c>
      <c r="G6" s="212" t="s">
        <v>29</v>
      </c>
      <c r="H6" s="215" t="s">
        <v>30</v>
      </c>
      <c r="I6" s="215" t="s">
        <v>97</v>
      </c>
      <c r="J6" s="215" t="s">
        <v>31</v>
      </c>
      <c r="K6" s="215" t="s">
        <v>98</v>
      </c>
      <c r="L6" s="215" t="s">
        <v>99</v>
      </c>
      <c r="M6" s="215" t="s">
        <v>100</v>
      </c>
      <c r="N6" s="215" t="s">
        <v>101</v>
      </c>
      <c r="O6" s="215" t="s">
        <v>102</v>
      </c>
      <c r="P6" s="215" t="s">
        <v>103</v>
      </c>
      <c r="Q6" s="215" t="s">
        <v>104</v>
      </c>
      <c r="R6" s="215" t="s">
        <v>105</v>
      </c>
      <c r="S6" s="215" t="s">
        <v>106</v>
      </c>
      <c r="T6" s="215" t="s">
        <v>107</v>
      </c>
      <c r="U6" s="215" t="s">
        <v>108</v>
      </c>
      <c r="V6" s="215" t="s">
        <v>109</v>
      </c>
      <c r="W6" s="215" t="s">
        <v>110</v>
      </c>
      <c r="X6" s="215" t="s">
        <v>111</v>
      </c>
    </row>
    <row r="7" spans="1:60" hidden="1" x14ac:dyDescent="0.25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 x14ac:dyDescent="0.25">
      <c r="A8" s="229" t="s">
        <v>112</v>
      </c>
      <c r="B8" s="230" t="s">
        <v>71</v>
      </c>
      <c r="C8" s="253" t="s">
        <v>72</v>
      </c>
      <c r="D8" s="231"/>
      <c r="E8" s="232"/>
      <c r="F8" s="233"/>
      <c r="G8" s="233">
        <f>SUMIF(AG9:AG13,"&lt;&gt;NOR",G9:G13)</f>
        <v>0</v>
      </c>
      <c r="H8" s="233"/>
      <c r="I8" s="233">
        <f>SUM(I9:I13)</f>
        <v>0</v>
      </c>
      <c r="J8" s="233"/>
      <c r="K8" s="233">
        <f>SUM(K9:K13)</f>
        <v>0</v>
      </c>
      <c r="L8" s="233"/>
      <c r="M8" s="233">
        <f>SUM(M9:M13)</f>
        <v>0</v>
      </c>
      <c r="N8" s="233"/>
      <c r="O8" s="233">
        <f>SUM(O9:O13)</f>
        <v>0</v>
      </c>
      <c r="P8" s="233"/>
      <c r="Q8" s="233">
        <f>SUM(Q9:Q13)</f>
        <v>0</v>
      </c>
      <c r="R8" s="233"/>
      <c r="S8" s="233"/>
      <c r="T8" s="234"/>
      <c r="U8" s="228"/>
      <c r="V8" s="228">
        <f>SUM(V9:V13)</f>
        <v>0</v>
      </c>
      <c r="W8" s="228"/>
      <c r="X8" s="228"/>
      <c r="AG8" t="s">
        <v>113</v>
      </c>
    </row>
    <row r="9" spans="1:60" outlineLevel="1" x14ac:dyDescent="0.25">
      <c r="A9" s="235">
        <v>1</v>
      </c>
      <c r="B9" s="236" t="s">
        <v>114</v>
      </c>
      <c r="C9" s="254" t="s">
        <v>115</v>
      </c>
      <c r="D9" s="237" t="s">
        <v>116</v>
      </c>
      <c r="E9" s="238">
        <v>0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/>
      <c r="S9" s="240" t="s">
        <v>117</v>
      </c>
      <c r="T9" s="241" t="s">
        <v>118</v>
      </c>
      <c r="U9" s="225">
        <v>0</v>
      </c>
      <c r="V9" s="225">
        <f>ROUND(E9*U9,2)</f>
        <v>0</v>
      </c>
      <c r="W9" s="225"/>
      <c r="X9" s="225" t="s">
        <v>119</v>
      </c>
      <c r="Y9" s="216"/>
      <c r="Z9" s="216"/>
      <c r="AA9" s="216"/>
      <c r="AB9" s="216"/>
      <c r="AC9" s="216"/>
      <c r="AD9" s="216"/>
      <c r="AE9" s="216"/>
      <c r="AF9" s="216"/>
      <c r="AG9" s="216" t="s">
        <v>120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ht="20.399999999999999" outlineLevel="1" x14ac:dyDescent="0.25">
      <c r="A10" s="223"/>
      <c r="B10" s="224"/>
      <c r="C10" s="255" t="s">
        <v>121</v>
      </c>
      <c r="D10" s="226"/>
      <c r="E10" s="227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6"/>
      <c r="Z10" s="216"/>
      <c r="AA10" s="216"/>
      <c r="AB10" s="216"/>
      <c r="AC10" s="216"/>
      <c r="AD10" s="216"/>
      <c r="AE10" s="216"/>
      <c r="AF10" s="216"/>
      <c r="AG10" s="216" t="s">
        <v>122</v>
      </c>
      <c r="AH10" s="216"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 x14ac:dyDescent="0.25">
      <c r="A11" s="223"/>
      <c r="B11" s="224"/>
      <c r="C11" s="255" t="s">
        <v>123</v>
      </c>
      <c r="D11" s="226"/>
      <c r="E11" s="227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6"/>
      <c r="Z11" s="216"/>
      <c r="AA11" s="216"/>
      <c r="AB11" s="216"/>
      <c r="AC11" s="216"/>
      <c r="AD11" s="216"/>
      <c r="AE11" s="216"/>
      <c r="AF11" s="216"/>
      <c r="AG11" s="216" t="s">
        <v>122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0.399999999999999" outlineLevel="1" x14ac:dyDescent="0.25">
      <c r="A12" s="223"/>
      <c r="B12" s="224"/>
      <c r="C12" s="255" t="s">
        <v>124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6"/>
      <c r="Z12" s="216"/>
      <c r="AA12" s="216"/>
      <c r="AB12" s="216"/>
      <c r="AC12" s="216"/>
      <c r="AD12" s="216"/>
      <c r="AE12" s="216"/>
      <c r="AF12" s="216"/>
      <c r="AG12" s="216" t="s">
        <v>122</v>
      </c>
      <c r="AH12" s="216"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 x14ac:dyDescent="0.25">
      <c r="A13" s="223"/>
      <c r="B13" s="224"/>
      <c r="C13" s="255" t="s">
        <v>125</v>
      </c>
      <c r="D13" s="226"/>
      <c r="E13" s="227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6"/>
      <c r="Z13" s="216"/>
      <c r="AA13" s="216"/>
      <c r="AB13" s="216"/>
      <c r="AC13" s="216"/>
      <c r="AD13" s="216"/>
      <c r="AE13" s="216"/>
      <c r="AF13" s="216"/>
      <c r="AG13" s="216" t="s">
        <v>122</v>
      </c>
      <c r="AH13" s="216"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x14ac:dyDescent="0.25">
      <c r="A14" s="229" t="s">
        <v>112</v>
      </c>
      <c r="B14" s="230" t="s">
        <v>73</v>
      </c>
      <c r="C14" s="253" t="s">
        <v>74</v>
      </c>
      <c r="D14" s="231"/>
      <c r="E14" s="232"/>
      <c r="F14" s="233"/>
      <c r="G14" s="233">
        <f>SUMIF(AG15:AG41,"&lt;&gt;NOR",G15:G41)</f>
        <v>0</v>
      </c>
      <c r="H14" s="233"/>
      <c r="I14" s="233">
        <f>SUM(I15:I41)</f>
        <v>0</v>
      </c>
      <c r="J14" s="233"/>
      <c r="K14" s="233">
        <f>SUM(K15:K41)</f>
        <v>0</v>
      </c>
      <c r="L14" s="233"/>
      <c r="M14" s="233">
        <f>SUM(M15:M41)</f>
        <v>0</v>
      </c>
      <c r="N14" s="233"/>
      <c r="O14" s="233">
        <f>SUM(O15:O41)</f>
        <v>0</v>
      </c>
      <c r="P14" s="233"/>
      <c r="Q14" s="233">
        <f>SUM(Q15:Q41)</f>
        <v>0</v>
      </c>
      <c r="R14" s="233"/>
      <c r="S14" s="233"/>
      <c r="T14" s="234"/>
      <c r="U14" s="228"/>
      <c r="V14" s="228">
        <f>SUM(V15:V41)</f>
        <v>56.910000000000004</v>
      </c>
      <c r="W14" s="228"/>
      <c r="X14" s="228"/>
      <c r="AG14" t="s">
        <v>113</v>
      </c>
    </row>
    <row r="15" spans="1:60" outlineLevel="1" x14ac:dyDescent="0.25">
      <c r="A15" s="235">
        <v>2</v>
      </c>
      <c r="B15" s="236" t="s">
        <v>126</v>
      </c>
      <c r="C15" s="254" t="s">
        <v>127</v>
      </c>
      <c r="D15" s="237" t="s">
        <v>128</v>
      </c>
      <c r="E15" s="238">
        <v>3.85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/>
      <c r="S15" s="240" t="s">
        <v>129</v>
      </c>
      <c r="T15" s="241" t="s">
        <v>129</v>
      </c>
      <c r="U15" s="225">
        <v>0.36799999999999999</v>
      </c>
      <c r="V15" s="225">
        <f>ROUND(E15*U15,2)</f>
        <v>1.42</v>
      </c>
      <c r="W15" s="225"/>
      <c r="X15" s="225" t="s">
        <v>119</v>
      </c>
      <c r="Y15" s="216"/>
      <c r="Z15" s="216"/>
      <c r="AA15" s="216"/>
      <c r="AB15" s="216"/>
      <c r="AC15" s="216"/>
      <c r="AD15" s="216"/>
      <c r="AE15" s="216"/>
      <c r="AF15" s="216"/>
      <c r="AG15" s="216" t="s">
        <v>120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5">
      <c r="A16" s="223"/>
      <c r="B16" s="224"/>
      <c r="C16" s="255" t="s">
        <v>130</v>
      </c>
      <c r="D16" s="226"/>
      <c r="E16" s="227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6"/>
      <c r="Z16" s="216"/>
      <c r="AA16" s="216"/>
      <c r="AB16" s="216"/>
      <c r="AC16" s="216"/>
      <c r="AD16" s="216"/>
      <c r="AE16" s="216"/>
      <c r="AF16" s="216"/>
      <c r="AG16" s="216" t="s">
        <v>122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5">
      <c r="A17" s="223"/>
      <c r="B17" s="224"/>
      <c r="C17" s="255" t="s">
        <v>131</v>
      </c>
      <c r="D17" s="226"/>
      <c r="E17" s="227">
        <v>0.15</v>
      </c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6"/>
      <c r="Z17" s="216"/>
      <c r="AA17" s="216"/>
      <c r="AB17" s="216"/>
      <c r="AC17" s="216"/>
      <c r="AD17" s="216"/>
      <c r="AE17" s="216"/>
      <c r="AF17" s="216"/>
      <c r="AG17" s="216" t="s">
        <v>122</v>
      </c>
      <c r="AH17" s="216"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 x14ac:dyDescent="0.25">
      <c r="A18" s="223"/>
      <c r="B18" s="224"/>
      <c r="C18" s="255" t="s">
        <v>132</v>
      </c>
      <c r="D18" s="226"/>
      <c r="E18" s="227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16"/>
      <c r="Z18" s="216"/>
      <c r="AA18" s="216"/>
      <c r="AB18" s="216"/>
      <c r="AC18" s="216"/>
      <c r="AD18" s="216"/>
      <c r="AE18" s="216"/>
      <c r="AF18" s="216"/>
      <c r="AG18" s="216" t="s">
        <v>122</v>
      </c>
      <c r="AH18" s="216"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 x14ac:dyDescent="0.25">
      <c r="A19" s="223"/>
      <c r="B19" s="224"/>
      <c r="C19" s="255" t="s">
        <v>133</v>
      </c>
      <c r="D19" s="226"/>
      <c r="E19" s="227">
        <v>1.8</v>
      </c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6"/>
      <c r="Z19" s="216"/>
      <c r="AA19" s="216"/>
      <c r="AB19" s="216"/>
      <c r="AC19" s="216"/>
      <c r="AD19" s="216"/>
      <c r="AE19" s="216"/>
      <c r="AF19" s="216"/>
      <c r="AG19" s="216" t="s">
        <v>122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 x14ac:dyDescent="0.25">
      <c r="A20" s="223"/>
      <c r="B20" s="224"/>
      <c r="C20" s="255" t="s">
        <v>134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6"/>
      <c r="Z20" s="216"/>
      <c r="AA20" s="216"/>
      <c r="AB20" s="216"/>
      <c r="AC20" s="216"/>
      <c r="AD20" s="216"/>
      <c r="AE20" s="216"/>
      <c r="AF20" s="216"/>
      <c r="AG20" s="216" t="s">
        <v>122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 x14ac:dyDescent="0.25">
      <c r="A21" s="223"/>
      <c r="B21" s="224"/>
      <c r="C21" s="255" t="s">
        <v>135</v>
      </c>
      <c r="D21" s="226"/>
      <c r="E21" s="227">
        <v>1.9</v>
      </c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16"/>
      <c r="Z21" s="216"/>
      <c r="AA21" s="216"/>
      <c r="AB21" s="216"/>
      <c r="AC21" s="216"/>
      <c r="AD21" s="216"/>
      <c r="AE21" s="216"/>
      <c r="AF21" s="216"/>
      <c r="AG21" s="216" t="s">
        <v>122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0.399999999999999" outlineLevel="1" x14ac:dyDescent="0.25">
      <c r="A22" s="235">
        <v>3</v>
      </c>
      <c r="B22" s="236" t="s">
        <v>136</v>
      </c>
      <c r="C22" s="254" t="s">
        <v>137</v>
      </c>
      <c r="D22" s="237" t="s">
        <v>128</v>
      </c>
      <c r="E22" s="238">
        <v>1.925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0" t="s">
        <v>138</v>
      </c>
      <c r="S22" s="240" t="s">
        <v>129</v>
      </c>
      <c r="T22" s="241" t="s">
        <v>129</v>
      </c>
      <c r="U22" s="225">
        <v>5.8000000000000003E-2</v>
      </c>
      <c r="V22" s="225">
        <f>ROUND(E22*U22,2)</f>
        <v>0.11</v>
      </c>
      <c r="W22" s="225"/>
      <c r="X22" s="225" t="s">
        <v>119</v>
      </c>
      <c r="Y22" s="216"/>
      <c r="Z22" s="216"/>
      <c r="AA22" s="216"/>
      <c r="AB22" s="216"/>
      <c r="AC22" s="216"/>
      <c r="AD22" s="216"/>
      <c r="AE22" s="216"/>
      <c r="AF22" s="216"/>
      <c r="AG22" s="216" t="s">
        <v>120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5">
      <c r="A23" s="223"/>
      <c r="B23" s="224"/>
      <c r="C23" s="256" t="s">
        <v>139</v>
      </c>
      <c r="D23" s="242"/>
      <c r="E23" s="242"/>
      <c r="F23" s="242"/>
      <c r="G23" s="242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6"/>
      <c r="Z23" s="216"/>
      <c r="AA23" s="216"/>
      <c r="AB23" s="216"/>
      <c r="AC23" s="216"/>
      <c r="AD23" s="216"/>
      <c r="AE23" s="216"/>
      <c r="AF23" s="216"/>
      <c r="AG23" s="216" t="s">
        <v>140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5">
      <c r="A24" s="223"/>
      <c r="B24" s="224"/>
      <c r="C24" s="255" t="s">
        <v>141</v>
      </c>
      <c r="D24" s="226"/>
      <c r="E24" s="227">
        <v>1.93</v>
      </c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16"/>
      <c r="Z24" s="216"/>
      <c r="AA24" s="216"/>
      <c r="AB24" s="216"/>
      <c r="AC24" s="216"/>
      <c r="AD24" s="216"/>
      <c r="AE24" s="216"/>
      <c r="AF24" s="216"/>
      <c r="AG24" s="216" t="s">
        <v>122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5">
      <c r="A25" s="235">
        <v>4</v>
      </c>
      <c r="B25" s="236" t="s">
        <v>142</v>
      </c>
      <c r="C25" s="254" t="s">
        <v>143</v>
      </c>
      <c r="D25" s="237" t="s">
        <v>128</v>
      </c>
      <c r="E25" s="238">
        <v>74.849999999999994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0"/>
      <c r="S25" s="240" t="s">
        <v>129</v>
      </c>
      <c r="T25" s="241" t="s">
        <v>129</v>
      </c>
      <c r="U25" s="225">
        <v>1.0999999999999999E-2</v>
      </c>
      <c r="V25" s="225">
        <f>ROUND(E25*U25,2)</f>
        <v>0.82</v>
      </c>
      <c r="W25" s="225"/>
      <c r="X25" s="225" t="s">
        <v>119</v>
      </c>
      <c r="Y25" s="216"/>
      <c r="Z25" s="216"/>
      <c r="AA25" s="216"/>
      <c r="AB25" s="216"/>
      <c r="AC25" s="216"/>
      <c r="AD25" s="216"/>
      <c r="AE25" s="216"/>
      <c r="AF25" s="216"/>
      <c r="AG25" s="216" t="s">
        <v>120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5">
      <c r="A26" s="223"/>
      <c r="B26" s="224"/>
      <c r="C26" s="255" t="s">
        <v>144</v>
      </c>
      <c r="D26" s="226"/>
      <c r="E26" s="227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6"/>
      <c r="Z26" s="216"/>
      <c r="AA26" s="216"/>
      <c r="AB26" s="216"/>
      <c r="AC26" s="216"/>
      <c r="AD26" s="216"/>
      <c r="AE26" s="216"/>
      <c r="AF26" s="216"/>
      <c r="AG26" s="216" t="s">
        <v>122</v>
      </c>
      <c r="AH26" s="216">
        <v>0</v>
      </c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5">
      <c r="A27" s="223"/>
      <c r="B27" s="224"/>
      <c r="C27" s="255" t="s">
        <v>145</v>
      </c>
      <c r="D27" s="226"/>
      <c r="E27" s="227">
        <v>3.85</v>
      </c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6"/>
      <c r="Z27" s="216"/>
      <c r="AA27" s="216"/>
      <c r="AB27" s="216"/>
      <c r="AC27" s="216"/>
      <c r="AD27" s="216"/>
      <c r="AE27" s="216"/>
      <c r="AF27" s="216"/>
      <c r="AG27" s="216" t="s">
        <v>122</v>
      </c>
      <c r="AH27" s="216">
        <v>0</v>
      </c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 x14ac:dyDescent="0.25">
      <c r="A28" s="223"/>
      <c r="B28" s="224"/>
      <c r="C28" s="255" t="s">
        <v>146</v>
      </c>
      <c r="D28" s="226"/>
      <c r="E28" s="227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16"/>
      <c r="Z28" s="216"/>
      <c r="AA28" s="216"/>
      <c r="AB28" s="216"/>
      <c r="AC28" s="216"/>
      <c r="AD28" s="216"/>
      <c r="AE28" s="216"/>
      <c r="AF28" s="216"/>
      <c r="AG28" s="216" t="s">
        <v>122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5">
      <c r="A29" s="223"/>
      <c r="B29" s="224"/>
      <c r="C29" s="255" t="s">
        <v>147</v>
      </c>
      <c r="D29" s="226"/>
      <c r="E29" s="227">
        <v>71</v>
      </c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16"/>
      <c r="Z29" s="216"/>
      <c r="AA29" s="216"/>
      <c r="AB29" s="216"/>
      <c r="AC29" s="216"/>
      <c r="AD29" s="216"/>
      <c r="AE29" s="216"/>
      <c r="AF29" s="216"/>
      <c r="AG29" s="216" t="s">
        <v>122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5">
      <c r="A30" s="235">
        <v>5</v>
      </c>
      <c r="B30" s="236" t="s">
        <v>148</v>
      </c>
      <c r="C30" s="254" t="s">
        <v>149</v>
      </c>
      <c r="D30" s="237" t="s">
        <v>128</v>
      </c>
      <c r="E30" s="238">
        <v>71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0"/>
      <c r="S30" s="240" t="s">
        <v>129</v>
      </c>
      <c r="T30" s="241" t="s">
        <v>129</v>
      </c>
      <c r="U30" s="225">
        <v>0.65200000000000002</v>
      </c>
      <c r="V30" s="225">
        <f>ROUND(E30*U30,2)</f>
        <v>46.29</v>
      </c>
      <c r="W30" s="225"/>
      <c r="X30" s="225" t="s">
        <v>119</v>
      </c>
      <c r="Y30" s="216"/>
      <c r="Z30" s="216"/>
      <c r="AA30" s="216"/>
      <c r="AB30" s="216"/>
      <c r="AC30" s="216"/>
      <c r="AD30" s="216"/>
      <c r="AE30" s="216"/>
      <c r="AF30" s="216"/>
      <c r="AG30" s="216" t="s">
        <v>120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5">
      <c r="A31" s="223"/>
      <c r="B31" s="224"/>
      <c r="C31" s="255" t="s">
        <v>146</v>
      </c>
      <c r="D31" s="226"/>
      <c r="E31" s="227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6"/>
      <c r="Z31" s="216"/>
      <c r="AA31" s="216"/>
      <c r="AB31" s="216"/>
      <c r="AC31" s="216"/>
      <c r="AD31" s="216"/>
      <c r="AE31" s="216"/>
      <c r="AF31" s="216"/>
      <c r="AG31" s="216" t="s">
        <v>122</v>
      </c>
      <c r="AH31" s="216">
        <v>0</v>
      </c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5">
      <c r="A32" s="223"/>
      <c r="B32" s="224"/>
      <c r="C32" s="255" t="s">
        <v>147</v>
      </c>
      <c r="D32" s="226"/>
      <c r="E32" s="227">
        <v>71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6"/>
      <c r="Z32" s="216"/>
      <c r="AA32" s="216"/>
      <c r="AB32" s="216"/>
      <c r="AC32" s="216"/>
      <c r="AD32" s="216"/>
      <c r="AE32" s="216"/>
      <c r="AF32" s="216"/>
      <c r="AG32" s="216" t="s">
        <v>122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5">
      <c r="A33" s="235">
        <v>6</v>
      </c>
      <c r="B33" s="236" t="s">
        <v>150</v>
      </c>
      <c r="C33" s="254" t="s">
        <v>151</v>
      </c>
      <c r="D33" s="237" t="s">
        <v>128</v>
      </c>
      <c r="E33" s="238">
        <v>3.85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40">
        <v>0</v>
      </c>
      <c r="O33" s="240">
        <f>ROUND(E33*N33,2)</f>
        <v>0</v>
      </c>
      <c r="P33" s="240">
        <v>0</v>
      </c>
      <c r="Q33" s="240">
        <f>ROUND(E33*P33,2)</f>
        <v>0</v>
      </c>
      <c r="R33" s="240"/>
      <c r="S33" s="240" t="s">
        <v>129</v>
      </c>
      <c r="T33" s="241" t="s">
        <v>129</v>
      </c>
      <c r="U33" s="225">
        <v>8.9999999999999993E-3</v>
      </c>
      <c r="V33" s="225">
        <f>ROUND(E33*U33,2)</f>
        <v>0.03</v>
      </c>
      <c r="W33" s="225"/>
      <c r="X33" s="225" t="s">
        <v>119</v>
      </c>
      <c r="Y33" s="216"/>
      <c r="Z33" s="216"/>
      <c r="AA33" s="216"/>
      <c r="AB33" s="216"/>
      <c r="AC33" s="216"/>
      <c r="AD33" s="216"/>
      <c r="AE33" s="216"/>
      <c r="AF33" s="216"/>
      <c r="AG33" s="216" t="s">
        <v>120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5">
      <c r="A34" s="223"/>
      <c r="B34" s="224"/>
      <c r="C34" s="255" t="s">
        <v>145</v>
      </c>
      <c r="D34" s="226"/>
      <c r="E34" s="227">
        <v>3.85</v>
      </c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6"/>
      <c r="Z34" s="216"/>
      <c r="AA34" s="216"/>
      <c r="AB34" s="216"/>
      <c r="AC34" s="216"/>
      <c r="AD34" s="216"/>
      <c r="AE34" s="216"/>
      <c r="AF34" s="216"/>
      <c r="AG34" s="216" t="s">
        <v>122</v>
      </c>
      <c r="AH34" s="216">
        <v>0</v>
      </c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5">
      <c r="A35" s="235">
        <v>7</v>
      </c>
      <c r="B35" s="236" t="s">
        <v>152</v>
      </c>
      <c r="C35" s="254" t="s">
        <v>153</v>
      </c>
      <c r="D35" s="237" t="s">
        <v>128</v>
      </c>
      <c r="E35" s="238">
        <v>71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0"/>
      <c r="S35" s="240" t="s">
        <v>129</v>
      </c>
      <c r="T35" s="241" t="s">
        <v>129</v>
      </c>
      <c r="U35" s="225">
        <v>0.11600000000000001</v>
      </c>
      <c r="V35" s="225">
        <f>ROUND(E35*U35,2)</f>
        <v>8.24</v>
      </c>
      <c r="W35" s="225"/>
      <c r="X35" s="225" t="s">
        <v>119</v>
      </c>
      <c r="Y35" s="216"/>
      <c r="Z35" s="216"/>
      <c r="AA35" s="216"/>
      <c r="AB35" s="216"/>
      <c r="AC35" s="216"/>
      <c r="AD35" s="216"/>
      <c r="AE35" s="216"/>
      <c r="AF35" s="216"/>
      <c r="AG35" s="216" t="s">
        <v>120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5">
      <c r="A36" s="223"/>
      <c r="B36" s="224"/>
      <c r="C36" s="257" t="s">
        <v>154</v>
      </c>
      <c r="D36" s="243"/>
      <c r="E36" s="243"/>
      <c r="F36" s="243"/>
      <c r="G36" s="243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6"/>
      <c r="Z36" s="216"/>
      <c r="AA36" s="216"/>
      <c r="AB36" s="216"/>
      <c r="AC36" s="216"/>
      <c r="AD36" s="216"/>
      <c r="AE36" s="216"/>
      <c r="AF36" s="216"/>
      <c r="AG36" s="216" t="s">
        <v>155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5">
      <c r="A37" s="223"/>
      <c r="B37" s="224"/>
      <c r="C37" s="255" t="s">
        <v>156</v>
      </c>
      <c r="D37" s="226"/>
      <c r="E37" s="227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16"/>
      <c r="Z37" s="216"/>
      <c r="AA37" s="216"/>
      <c r="AB37" s="216"/>
      <c r="AC37" s="216"/>
      <c r="AD37" s="216"/>
      <c r="AE37" s="216"/>
      <c r="AF37" s="216"/>
      <c r="AG37" s="216" t="s">
        <v>122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5">
      <c r="A38" s="223"/>
      <c r="B38" s="224"/>
      <c r="C38" s="255" t="s">
        <v>157</v>
      </c>
      <c r="D38" s="226"/>
      <c r="E38" s="227">
        <v>71</v>
      </c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6"/>
      <c r="Z38" s="216"/>
      <c r="AA38" s="216"/>
      <c r="AB38" s="216"/>
      <c r="AC38" s="216"/>
      <c r="AD38" s="216"/>
      <c r="AE38" s="216"/>
      <c r="AF38" s="216"/>
      <c r="AG38" s="216" t="s">
        <v>122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5">
      <c r="A39" s="235">
        <v>8</v>
      </c>
      <c r="B39" s="236" t="s">
        <v>158</v>
      </c>
      <c r="C39" s="254" t="s">
        <v>159</v>
      </c>
      <c r="D39" s="237" t="s">
        <v>160</v>
      </c>
      <c r="E39" s="238">
        <v>38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0"/>
      <c r="S39" s="240" t="s">
        <v>117</v>
      </c>
      <c r="T39" s="241" t="s">
        <v>118</v>
      </c>
      <c r="U39" s="225">
        <v>0</v>
      </c>
      <c r="V39" s="225">
        <f>ROUND(E39*U39,2)</f>
        <v>0</v>
      </c>
      <c r="W39" s="225"/>
      <c r="X39" s="225" t="s">
        <v>161</v>
      </c>
      <c r="Y39" s="216"/>
      <c r="Z39" s="216"/>
      <c r="AA39" s="216"/>
      <c r="AB39" s="216"/>
      <c r="AC39" s="216"/>
      <c r="AD39" s="216"/>
      <c r="AE39" s="216"/>
      <c r="AF39" s="216"/>
      <c r="AG39" s="216" t="s">
        <v>162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5">
      <c r="A40" s="223"/>
      <c r="B40" s="224"/>
      <c r="C40" s="255" t="s">
        <v>156</v>
      </c>
      <c r="D40" s="226"/>
      <c r="E40" s="227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16"/>
      <c r="Z40" s="216"/>
      <c r="AA40" s="216"/>
      <c r="AB40" s="216"/>
      <c r="AC40" s="216"/>
      <c r="AD40" s="216"/>
      <c r="AE40" s="216"/>
      <c r="AF40" s="216"/>
      <c r="AG40" s="216" t="s">
        <v>122</v>
      </c>
      <c r="AH40" s="216">
        <v>0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5">
      <c r="A41" s="223"/>
      <c r="B41" s="224"/>
      <c r="C41" s="255" t="s">
        <v>163</v>
      </c>
      <c r="D41" s="226"/>
      <c r="E41" s="227">
        <v>38</v>
      </c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16"/>
      <c r="Z41" s="216"/>
      <c r="AA41" s="216"/>
      <c r="AB41" s="216"/>
      <c r="AC41" s="216"/>
      <c r="AD41" s="216"/>
      <c r="AE41" s="216"/>
      <c r="AF41" s="216"/>
      <c r="AG41" s="216" t="s">
        <v>122</v>
      </c>
      <c r="AH41" s="216">
        <v>0</v>
      </c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x14ac:dyDescent="0.25">
      <c r="A42" s="229" t="s">
        <v>112</v>
      </c>
      <c r="B42" s="230" t="s">
        <v>75</v>
      </c>
      <c r="C42" s="253" t="s">
        <v>76</v>
      </c>
      <c r="D42" s="231"/>
      <c r="E42" s="232"/>
      <c r="F42" s="233"/>
      <c r="G42" s="233">
        <f>SUMIF(AG43:AG84,"&lt;&gt;NOR",G43:G84)</f>
        <v>0</v>
      </c>
      <c r="H42" s="233"/>
      <c r="I42" s="233">
        <f>SUM(I43:I84)</f>
        <v>0</v>
      </c>
      <c r="J42" s="233"/>
      <c r="K42" s="233">
        <f>SUM(K43:K84)</f>
        <v>0</v>
      </c>
      <c r="L42" s="233"/>
      <c r="M42" s="233">
        <f>SUM(M43:M84)</f>
        <v>0</v>
      </c>
      <c r="N42" s="233"/>
      <c r="O42" s="233">
        <f>SUM(O43:O84)</f>
        <v>0.05</v>
      </c>
      <c r="P42" s="233"/>
      <c r="Q42" s="233">
        <f>SUM(Q43:Q84)</f>
        <v>51.879999999999995</v>
      </c>
      <c r="R42" s="233"/>
      <c r="S42" s="233"/>
      <c r="T42" s="234"/>
      <c r="U42" s="228"/>
      <c r="V42" s="228">
        <f>SUM(V43:V84)</f>
        <v>107.63</v>
      </c>
      <c r="W42" s="228"/>
      <c r="X42" s="228"/>
      <c r="AG42" t="s">
        <v>113</v>
      </c>
    </row>
    <row r="43" spans="1:60" ht="20.399999999999999" outlineLevel="1" x14ac:dyDescent="0.25">
      <c r="A43" s="235">
        <v>9</v>
      </c>
      <c r="B43" s="236" t="s">
        <v>164</v>
      </c>
      <c r="C43" s="254" t="s">
        <v>165</v>
      </c>
      <c r="D43" s="237" t="s">
        <v>160</v>
      </c>
      <c r="E43" s="238">
        <v>6.38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0</v>
      </c>
      <c r="O43" s="240">
        <f>ROUND(E43*N43,2)</f>
        <v>0</v>
      </c>
      <c r="P43" s="240">
        <v>0.13800000000000001</v>
      </c>
      <c r="Q43" s="240">
        <f>ROUND(E43*P43,2)</f>
        <v>0.88</v>
      </c>
      <c r="R43" s="240" t="s">
        <v>166</v>
      </c>
      <c r="S43" s="240" t="s">
        <v>129</v>
      </c>
      <c r="T43" s="241" t="s">
        <v>129</v>
      </c>
      <c r="U43" s="225">
        <v>0.16</v>
      </c>
      <c r="V43" s="225">
        <f>ROUND(E43*U43,2)</f>
        <v>1.02</v>
      </c>
      <c r="W43" s="225"/>
      <c r="X43" s="225" t="s">
        <v>119</v>
      </c>
      <c r="Y43" s="216"/>
      <c r="Z43" s="216"/>
      <c r="AA43" s="216"/>
      <c r="AB43" s="216"/>
      <c r="AC43" s="216"/>
      <c r="AD43" s="216"/>
      <c r="AE43" s="216"/>
      <c r="AF43" s="216"/>
      <c r="AG43" s="216" t="s">
        <v>120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5">
      <c r="A44" s="223"/>
      <c r="B44" s="224"/>
      <c r="C44" s="256" t="s">
        <v>167</v>
      </c>
      <c r="D44" s="242"/>
      <c r="E44" s="242"/>
      <c r="F44" s="242"/>
      <c r="G44" s="242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6"/>
      <c r="Z44" s="216"/>
      <c r="AA44" s="216"/>
      <c r="AB44" s="216"/>
      <c r="AC44" s="216"/>
      <c r="AD44" s="216"/>
      <c r="AE44" s="216"/>
      <c r="AF44" s="216"/>
      <c r="AG44" s="216" t="s">
        <v>140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5">
      <c r="A45" s="223"/>
      <c r="B45" s="224"/>
      <c r="C45" s="255" t="s">
        <v>168</v>
      </c>
      <c r="D45" s="226"/>
      <c r="E45" s="227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16"/>
      <c r="Z45" s="216"/>
      <c r="AA45" s="216"/>
      <c r="AB45" s="216"/>
      <c r="AC45" s="216"/>
      <c r="AD45" s="216"/>
      <c r="AE45" s="216"/>
      <c r="AF45" s="216"/>
      <c r="AG45" s="216" t="s">
        <v>122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5">
      <c r="A46" s="223"/>
      <c r="B46" s="224"/>
      <c r="C46" s="255" t="s">
        <v>169</v>
      </c>
      <c r="D46" s="226"/>
      <c r="E46" s="227">
        <v>6.38</v>
      </c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16"/>
      <c r="Z46" s="216"/>
      <c r="AA46" s="216"/>
      <c r="AB46" s="216"/>
      <c r="AC46" s="216"/>
      <c r="AD46" s="216"/>
      <c r="AE46" s="216"/>
      <c r="AF46" s="216"/>
      <c r="AG46" s="216" t="s">
        <v>122</v>
      </c>
      <c r="AH46" s="216">
        <v>0</v>
      </c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0.399999999999999" outlineLevel="1" x14ac:dyDescent="0.25">
      <c r="A47" s="235">
        <v>10</v>
      </c>
      <c r="B47" s="236" t="s">
        <v>164</v>
      </c>
      <c r="C47" s="254" t="s">
        <v>165</v>
      </c>
      <c r="D47" s="237" t="s">
        <v>160</v>
      </c>
      <c r="E47" s="238">
        <v>33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40">
        <v>0</v>
      </c>
      <c r="O47" s="240">
        <f>ROUND(E47*N47,2)</f>
        <v>0</v>
      </c>
      <c r="P47" s="240">
        <v>0.13800000000000001</v>
      </c>
      <c r="Q47" s="240">
        <f>ROUND(E47*P47,2)</f>
        <v>4.55</v>
      </c>
      <c r="R47" s="240" t="s">
        <v>166</v>
      </c>
      <c r="S47" s="240" t="s">
        <v>129</v>
      </c>
      <c r="T47" s="241" t="s">
        <v>129</v>
      </c>
      <c r="U47" s="225">
        <v>0.16</v>
      </c>
      <c r="V47" s="225">
        <f>ROUND(E47*U47,2)</f>
        <v>5.28</v>
      </c>
      <c r="W47" s="225"/>
      <c r="X47" s="225" t="s">
        <v>119</v>
      </c>
      <c r="Y47" s="216"/>
      <c r="Z47" s="216"/>
      <c r="AA47" s="216"/>
      <c r="AB47" s="216"/>
      <c r="AC47" s="216"/>
      <c r="AD47" s="216"/>
      <c r="AE47" s="216"/>
      <c r="AF47" s="216"/>
      <c r="AG47" s="216" t="s">
        <v>120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5">
      <c r="A48" s="223"/>
      <c r="B48" s="224"/>
      <c r="C48" s="256" t="s">
        <v>167</v>
      </c>
      <c r="D48" s="242"/>
      <c r="E48" s="242"/>
      <c r="F48" s="242"/>
      <c r="G48" s="242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6"/>
      <c r="Z48" s="216"/>
      <c r="AA48" s="216"/>
      <c r="AB48" s="216"/>
      <c r="AC48" s="216"/>
      <c r="AD48" s="216"/>
      <c r="AE48" s="216"/>
      <c r="AF48" s="216"/>
      <c r="AG48" s="216" t="s">
        <v>140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 x14ac:dyDescent="0.25">
      <c r="A49" s="223"/>
      <c r="B49" s="224"/>
      <c r="C49" s="255" t="s">
        <v>130</v>
      </c>
      <c r="D49" s="226"/>
      <c r="E49" s="227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16"/>
      <c r="Z49" s="216"/>
      <c r="AA49" s="216"/>
      <c r="AB49" s="216"/>
      <c r="AC49" s="216"/>
      <c r="AD49" s="216"/>
      <c r="AE49" s="216"/>
      <c r="AF49" s="216"/>
      <c r="AG49" s="216" t="s">
        <v>122</v>
      </c>
      <c r="AH49" s="216">
        <v>0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 x14ac:dyDescent="0.25">
      <c r="A50" s="223"/>
      <c r="B50" s="224"/>
      <c r="C50" s="255" t="s">
        <v>170</v>
      </c>
      <c r="D50" s="226"/>
      <c r="E50" s="227">
        <v>15</v>
      </c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16"/>
      <c r="Z50" s="216"/>
      <c r="AA50" s="216"/>
      <c r="AB50" s="216"/>
      <c r="AC50" s="216"/>
      <c r="AD50" s="216"/>
      <c r="AE50" s="216"/>
      <c r="AF50" s="216"/>
      <c r="AG50" s="216" t="s">
        <v>122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5">
      <c r="A51" s="223"/>
      <c r="B51" s="224"/>
      <c r="C51" s="255" t="s">
        <v>132</v>
      </c>
      <c r="D51" s="226"/>
      <c r="E51" s="227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16"/>
      <c r="Z51" s="216"/>
      <c r="AA51" s="216"/>
      <c r="AB51" s="216"/>
      <c r="AC51" s="216"/>
      <c r="AD51" s="216"/>
      <c r="AE51" s="216"/>
      <c r="AF51" s="216"/>
      <c r="AG51" s="216" t="s">
        <v>122</v>
      </c>
      <c r="AH51" s="216">
        <v>0</v>
      </c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5">
      <c r="A52" s="223"/>
      <c r="B52" s="224"/>
      <c r="C52" s="255" t="s">
        <v>171</v>
      </c>
      <c r="D52" s="226"/>
      <c r="E52" s="227">
        <v>18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16"/>
      <c r="Z52" s="216"/>
      <c r="AA52" s="216"/>
      <c r="AB52" s="216"/>
      <c r="AC52" s="216"/>
      <c r="AD52" s="216"/>
      <c r="AE52" s="216"/>
      <c r="AF52" s="216"/>
      <c r="AG52" s="216" t="s">
        <v>122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0.399999999999999" outlineLevel="1" x14ac:dyDescent="0.25">
      <c r="A53" s="235">
        <v>11</v>
      </c>
      <c r="B53" s="236" t="s">
        <v>172</v>
      </c>
      <c r="C53" s="254" t="s">
        <v>173</v>
      </c>
      <c r="D53" s="237" t="s">
        <v>160</v>
      </c>
      <c r="E53" s="238">
        <v>19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0</v>
      </c>
      <c r="O53" s="240">
        <f>ROUND(E53*N53,2)</f>
        <v>0</v>
      </c>
      <c r="P53" s="240">
        <v>0.11</v>
      </c>
      <c r="Q53" s="240">
        <f>ROUND(E53*P53,2)</f>
        <v>2.09</v>
      </c>
      <c r="R53" s="240" t="s">
        <v>166</v>
      </c>
      <c r="S53" s="240" t="s">
        <v>129</v>
      </c>
      <c r="T53" s="241" t="s">
        <v>129</v>
      </c>
      <c r="U53" s="225">
        <v>0.21029999999999999</v>
      </c>
      <c r="V53" s="225">
        <f>ROUND(E53*U53,2)</f>
        <v>4</v>
      </c>
      <c r="W53" s="225"/>
      <c r="X53" s="225" t="s">
        <v>119</v>
      </c>
      <c r="Y53" s="216"/>
      <c r="Z53" s="216"/>
      <c r="AA53" s="216"/>
      <c r="AB53" s="216"/>
      <c r="AC53" s="216"/>
      <c r="AD53" s="216"/>
      <c r="AE53" s="216"/>
      <c r="AF53" s="216"/>
      <c r="AG53" s="216" t="s">
        <v>120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5">
      <c r="A54" s="223"/>
      <c r="B54" s="224"/>
      <c r="C54" s="255" t="s">
        <v>134</v>
      </c>
      <c r="D54" s="226"/>
      <c r="E54" s="227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16"/>
      <c r="Z54" s="216"/>
      <c r="AA54" s="216"/>
      <c r="AB54" s="216"/>
      <c r="AC54" s="216"/>
      <c r="AD54" s="216"/>
      <c r="AE54" s="216"/>
      <c r="AF54" s="216"/>
      <c r="AG54" s="216" t="s">
        <v>122</v>
      </c>
      <c r="AH54" s="216">
        <v>0</v>
      </c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5">
      <c r="A55" s="223"/>
      <c r="B55" s="224"/>
      <c r="C55" s="255" t="s">
        <v>174</v>
      </c>
      <c r="D55" s="226"/>
      <c r="E55" s="227">
        <v>19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16"/>
      <c r="Z55" s="216"/>
      <c r="AA55" s="216"/>
      <c r="AB55" s="216"/>
      <c r="AC55" s="216"/>
      <c r="AD55" s="216"/>
      <c r="AE55" s="216"/>
      <c r="AF55" s="216"/>
      <c r="AG55" s="216" t="s">
        <v>122</v>
      </c>
      <c r="AH55" s="216">
        <v>0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 x14ac:dyDescent="0.25">
      <c r="A56" s="235">
        <v>12</v>
      </c>
      <c r="B56" s="236" t="s">
        <v>175</v>
      </c>
      <c r="C56" s="254" t="s">
        <v>176</v>
      </c>
      <c r="D56" s="237" t="s">
        <v>160</v>
      </c>
      <c r="E56" s="238">
        <v>39.380000000000003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40">
        <v>0</v>
      </c>
      <c r="O56" s="240">
        <f>ROUND(E56*N56,2)</f>
        <v>0</v>
      </c>
      <c r="P56" s="240">
        <v>0.39600000000000002</v>
      </c>
      <c r="Q56" s="240">
        <f>ROUND(E56*P56,2)</f>
        <v>15.59</v>
      </c>
      <c r="R56" s="240"/>
      <c r="S56" s="240" t="s">
        <v>129</v>
      </c>
      <c r="T56" s="241" t="s">
        <v>129</v>
      </c>
      <c r="U56" s="225">
        <v>0.59</v>
      </c>
      <c r="V56" s="225">
        <f>ROUND(E56*U56,2)</f>
        <v>23.23</v>
      </c>
      <c r="W56" s="225"/>
      <c r="X56" s="225" t="s">
        <v>119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120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 x14ac:dyDescent="0.25">
      <c r="A57" s="223"/>
      <c r="B57" s="224"/>
      <c r="C57" s="255" t="s">
        <v>130</v>
      </c>
      <c r="D57" s="226"/>
      <c r="E57" s="227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6"/>
      <c r="Z57" s="216"/>
      <c r="AA57" s="216"/>
      <c r="AB57" s="216"/>
      <c r="AC57" s="216"/>
      <c r="AD57" s="216"/>
      <c r="AE57" s="216"/>
      <c r="AF57" s="216"/>
      <c r="AG57" s="216" t="s">
        <v>122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 x14ac:dyDescent="0.25">
      <c r="A58" s="223"/>
      <c r="B58" s="224"/>
      <c r="C58" s="255" t="s">
        <v>170</v>
      </c>
      <c r="D58" s="226"/>
      <c r="E58" s="227">
        <v>15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16"/>
      <c r="Z58" s="216"/>
      <c r="AA58" s="216"/>
      <c r="AB58" s="216"/>
      <c r="AC58" s="216"/>
      <c r="AD58" s="216"/>
      <c r="AE58" s="216"/>
      <c r="AF58" s="216"/>
      <c r="AG58" s="216" t="s">
        <v>122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 x14ac:dyDescent="0.25">
      <c r="A59" s="223"/>
      <c r="B59" s="224"/>
      <c r="C59" s="255" t="s">
        <v>177</v>
      </c>
      <c r="D59" s="226"/>
      <c r="E59" s="227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16"/>
      <c r="Z59" s="216"/>
      <c r="AA59" s="216"/>
      <c r="AB59" s="216"/>
      <c r="AC59" s="216"/>
      <c r="AD59" s="216"/>
      <c r="AE59" s="216"/>
      <c r="AF59" s="216"/>
      <c r="AG59" s="216" t="s">
        <v>122</v>
      </c>
      <c r="AH59" s="216">
        <v>0</v>
      </c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 x14ac:dyDescent="0.25">
      <c r="A60" s="223"/>
      <c r="B60" s="224"/>
      <c r="C60" s="255" t="s">
        <v>169</v>
      </c>
      <c r="D60" s="226"/>
      <c r="E60" s="227">
        <v>6.38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6"/>
      <c r="Z60" s="216"/>
      <c r="AA60" s="216"/>
      <c r="AB60" s="216"/>
      <c r="AC60" s="216"/>
      <c r="AD60" s="216"/>
      <c r="AE60" s="216"/>
      <c r="AF60" s="216"/>
      <c r="AG60" s="216" t="s">
        <v>122</v>
      </c>
      <c r="AH60" s="216">
        <v>0</v>
      </c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5">
      <c r="A61" s="223"/>
      <c r="B61" s="224"/>
      <c r="C61" s="255" t="s">
        <v>132</v>
      </c>
      <c r="D61" s="226"/>
      <c r="E61" s="227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16"/>
      <c r="Z61" s="216"/>
      <c r="AA61" s="216"/>
      <c r="AB61" s="216"/>
      <c r="AC61" s="216"/>
      <c r="AD61" s="216"/>
      <c r="AE61" s="216"/>
      <c r="AF61" s="216"/>
      <c r="AG61" s="216" t="s">
        <v>122</v>
      </c>
      <c r="AH61" s="216">
        <v>0</v>
      </c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5">
      <c r="A62" s="223"/>
      <c r="B62" s="224"/>
      <c r="C62" s="255" t="s">
        <v>171</v>
      </c>
      <c r="D62" s="226"/>
      <c r="E62" s="227">
        <v>18</v>
      </c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16"/>
      <c r="Z62" s="216"/>
      <c r="AA62" s="216"/>
      <c r="AB62" s="216"/>
      <c r="AC62" s="216"/>
      <c r="AD62" s="216"/>
      <c r="AE62" s="216"/>
      <c r="AF62" s="216"/>
      <c r="AG62" s="216" t="s">
        <v>122</v>
      </c>
      <c r="AH62" s="216">
        <v>0</v>
      </c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5">
      <c r="A63" s="235">
        <v>13</v>
      </c>
      <c r="B63" s="236" t="s">
        <v>178</v>
      </c>
      <c r="C63" s="254" t="s">
        <v>179</v>
      </c>
      <c r="D63" s="237" t="s">
        <v>180</v>
      </c>
      <c r="E63" s="238">
        <v>19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0</v>
      </c>
      <c r="O63" s="240">
        <f>ROUND(E63*N63,2)</f>
        <v>0</v>
      </c>
      <c r="P63" s="240">
        <v>0.125</v>
      </c>
      <c r="Q63" s="240">
        <f>ROUND(E63*P63,2)</f>
        <v>2.38</v>
      </c>
      <c r="R63" s="240" t="s">
        <v>166</v>
      </c>
      <c r="S63" s="240" t="s">
        <v>129</v>
      </c>
      <c r="T63" s="241" t="s">
        <v>129</v>
      </c>
      <c r="U63" s="225">
        <v>0.08</v>
      </c>
      <c r="V63" s="225">
        <f>ROUND(E63*U63,2)</f>
        <v>1.52</v>
      </c>
      <c r="W63" s="225"/>
      <c r="X63" s="225" t="s">
        <v>119</v>
      </c>
      <c r="Y63" s="216"/>
      <c r="Z63" s="216"/>
      <c r="AA63" s="216"/>
      <c r="AB63" s="216"/>
      <c r="AC63" s="216"/>
      <c r="AD63" s="216"/>
      <c r="AE63" s="216"/>
      <c r="AF63" s="216"/>
      <c r="AG63" s="216" t="s">
        <v>120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 x14ac:dyDescent="0.25">
      <c r="A64" s="223"/>
      <c r="B64" s="224"/>
      <c r="C64" s="256" t="s">
        <v>181</v>
      </c>
      <c r="D64" s="242"/>
      <c r="E64" s="242"/>
      <c r="F64" s="242"/>
      <c r="G64" s="242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6"/>
      <c r="Z64" s="216"/>
      <c r="AA64" s="216"/>
      <c r="AB64" s="216"/>
      <c r="AC64" s="216"/>
      <c r="AD64" s="216"/>
      <c r="AE64" s="216"/>
      <c r="AF64" s="216"/>
      <c r="AG64" s="216" t="s">
        <v>140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44" t="str">
        <f>C64</f>
        <v>s vybouráním lože, s přemístěním hmot na skládku na vzdálenost do 3 m nebo naložením na dopravní prostředek</v>
      </c>
      <c r="BB64" s="216"/>
      <c r="BC64" s="216"/>
      <c r="BD64" s="216"/>
      <c r="BE64" s="216"/>
      <c r="BF64" s="216"/>
      <c r="BG64" s="216"/>
      <c r="BH64" s="216"/>
    </row>
    <row r="65" spans="1:60" outlineLevel="1" x14ac:dyDescent="0.25">
      <c r="A65" s="223"/>
      <c r="B65" s="224"/>
      <c r="C65" s="255" t="s">
        <v>132</v>
      </c>
      <c r="D65" s="226"/>
      <c r="E65" s="227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6"/>
      <c r="Z65" s="216"/>
      <c r="AA65" s="216"/>
      <c r="AB65" s="216"/>
      <c r="AC65" s="216"/>
      <c r="AD65" s="216"/>
      <c r="AE65" s="216"/>
      <c r="AF65" s="216"/>
      <c r="AG65" s="216" t="s">
        <v>122</v>
      </c>
      <c r="AH65" s="216">
        <v>0</v>
      </c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5">
      <c r="A66" s="223"/>
      <c r="B66" s="224"/>
      <c r="C66" s="255" t="s">
        <v>182</v>
      </c>
      <c r="D66" s="226"/>
      <c r="E66" s="227">
        <v>19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6"/>
      <c r="Z66" s="216"/>
      <c r="AA66" s="216"/>
      <c r="AB66" s="216"/>
      <c r="AC66" s="216"/>
      <c r="AD66" s="216"/>
      <c r="AE66" s="216"/>
      <c r="AF66" s="216"/>
      <c r="AG66" s="216" t="s">
        <v>122</v>
      </c>
      <c r="AH66" s="216">
        <v>0</v>
      </c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 x14ac:dyDescent="0.25">
      <c r="A67" s="235">
        <v>14</v>
      </c>
      <c r="B67" s="236" t="s">
        <v>183</v>
      </c>
      <c r="C67" s="254" t="s">
        <v>184</v>
      </c>
      <c r="D67" s="237" t="s">
        <v>128</v>
      </c>
      <c r="E67" s="238">
        <v>4.9779799999999996</v>
      </c>
      <c r="F67" s="239"/>
      <c r="G67" s="240">
        <f>ROUND(E67*F67,2)</f>
        <v>0</v>
      </c>
      <c r="H67" s="239"/>
      <c r="I67" s="240">
        <f>ROUND(E67*H67,2)</f>
        <v>0</v>
      </c>
      <c r="J67" s="239"/>
      <c r="K67" s="240">
        <f>ROUND(E67*J67,2)</f>
        <v>0</v>
      </c>
      <c r="L67" s="240">
        <v>21</v>
      </c>
      <c r="M67" s="240">
        <f>G67*(1+L67/100)</f>
        <v>0</v>
      </c>
      <c r="N67" s="240">
        <v>0</v>
      </c>
      <c r="O67" s="240">
        <f>ROUND(E67*N67,2)</f>
        <v>0</v>
      </c>
      <c r="P67" s="240">
        <v>2</v>
      </c>
      <c r="Q67" s="240">
        <f>ROUND(E67*P67,2)</f>
        <v>9.9600000000000009</v>
      </c>
      <c r="R67" s="240" t="s">
        <v>185</v>
      </c>
      <c r="S67" s="240" t="s">
        <v>129</v>
      </c>
      <c r="T67" s="241" t="s">
        <v>129</v>
      </c>
      <c r="U67" s="225">
        <v>6.4359999999999999</v>
      </c>
      <c r="V67" s="225">
        <f>ROUND(E67*U67,2)</f>
        <v>32.04</v>
      </c>
      <c r="W67" s="225"/>
      <c r="X67" s="225" t="s">
        <v>119</v>
      </c>
      <c r="Y67" s="216"/>
      <c r="Z67" s="216"/>
      <c r="AA67" s="216"/>
      <c r="AB67" s="216"/>
      <c r="AC67" s="216"/>
      <c r="AD67" s="216"/>
      <c r="AE67" s="216"/>
      <c r="AF67" s="216"/>
      <c r="AG67" s="216" t="s">
        <v>120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 x14ac:dyDescent="0.25">
      <c r="A68" s="223"/>
      <c r="B68" s="224"/>
      <c r="C68" s="256" t="s">
        <v>186</v>
      </c>
      <c r="D68" s="242"/>
      <c r="E68" s="242"/>
      <c r="F68" s="242"/>
      <c r="G68" s="242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16"/>
      <c r="Z68" s="216"/>
      <c r="AA68" s="216"/>
      <c r="AB68" s="216"/>
      <c r="AC68" s="216"/>
      <c r="AD68" s="216"/>
      <c r="AE68" s="216"/>
      <c r="AF68" s="216"/>
      <c r="AG68" s="216" t="s">
        <v>140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 x14ac:dyDescent="0.25">
      <c r="A69" s="223"/>
      <c r="B69" s="224"/>
      <c r="C69" s="255" t="s">
        <v>187</v>
      </c>
      <c r="D69" s="226"/>
      <c r="E69" s="227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6"/>
      <c r="Z69" s="216"/>
      <c r="AA69" s="216"/>
      <c r="AB69" s="216"/>
      <c r="AC69" s="216"/>
      <c r="AD69" s="216"/>
      <c r="AE69" s="216"/>
      <c r="AF69" s="216"/>
      <c r="AG69" s="216" t="s">
        <v>122</v>
      </c>
      <c r="AH69" s="216">
        <v>0</v>
      </c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5">
      <c r="A70" s="223"/>
      <c r="B70" s="224"/>
      <c r="C70" s="255" t="s">
        <v>188</v>
      </c>
      <c r="D70" s="226"/>
      <c r="E70" s="227">
        <v>0.19625000000000001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16"/>
      <c r="Z70" s="216"/>
      <c r="AA70" s="216"/>
      <c r="AB70" s="216"/>
      <c r="AC70" s="216"/>
      <c r="AD70" s="216"/>
      <c r="AE70" s="216"/>
      <c r="AF70" s="216"/>
      <c r="AG70" s="216" t="s">
        <v>122</v>
      </c>
      <c r="AH70" s="216">
        <v>0</v>
      </c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5">
      <c r="A71" s="223"/>
      <c r="B71" s="224"/>
      <c r="C71" s="255" t="s">
        <v>189</v>
      </c>
      <c r="D71" s="226"/>
      <c r="E71" s="227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6"/>
      <c r="Z71" s="216"/>
      <c r="AA71" s="216"/>
      <c r="AB71" s="216"/>
      <c r="AC71" s="216"/>
      <c r="AD71" s="216"/>
      <c r="AE71" s="216"/>
      <c r="AF71" s="216"/>
      <c r="AG71" s="216" t="s">
        <v>122</v>
      </c>
      <c r="AH71" s="216">
        <v>0</v>
      </c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5">
      <c r="A72" s="223"/>
      <c r="B72" s="224"/>
      <c r="C72" s="255" t="s">
        <v>190</v>
      </c>
      <c r="D72" s="226"/>
      <c r="E72" s="227">
        <v>4.65693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6"/>
      <c r="Z72" s="216"/>
      <c r="AA72" s="216"/>
      <c r="AB72" s="216"/>
      <c r="AC72" s="216"/>
      <c r="AD72" s="216"/>
      <c r="AE72" s="216"/>
      <c r="AF72" s="216"/>
      <c r="AG72" s="216" t="s">
        <v>122</v>
      </c>
      <c r="AH72" s="216">
        <v>0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 x14ac:dyDescent="0.25">
      <c r="A73" s="223"/>
      <c r="B73" s="224"/>
      <c r="C73" s="255" t="s">
        <v>191</v>
      </c>
      <c r="D73" s="226"/>
      <c r="E73" s="227">
        <v>0.12479999999999999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6"/>
      <c r="Z73" s="216"/>
      <c r="AA73" s="216"/>
      <c r="AB73" s="216"/>
      <c r="AC73" s="216"/>
      <c r="AD73" s="216"/>
      <c r="AE73" s="216"/>
      <c r="AF73" s="216"/>
      <c r="AG73" s="216" t="s">
        <v>122</v>
      </c>
      <c r="AH73" s="216">
        <v>0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ht="20.399999999999999" outlineLevel="1" x14ac:dyDescent="0.25">
      <c r="A74" s="235">
        <v>15</v>
      </c>
      <c r="B74" s="236" t="s">
        <v>192</v>
      </c>
      <c r="C74" s="254" t="s">
        <v>193</v>
      </c>
      <c r="D74" s="237" t="s">
        <v>128</v>
      </c>
      <c r="E74" s="238">
        <v>3.8886400000000001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40">
        <v>1.1199999999999999E-3</v>
      </c>
      <c r="O74" s="240">
        <f>ROUND(E74*N74,2)</f>
        <v>0</v>
      </c>
      <c r="P74" s="240">
        <v>2.5</v>
      </c>
      <c r="Q74" s="240">
        <f>ROUND(E74*P74,2)</f>
        <v>9.7200000000000006</v>
      </c>
      <c r="R74" s="240" t="s">
        <v>185</v>
      </c>
      <c r="S74" s="240" t="s">
        <v>129</v>
      </c>
      <c r="T74" s="241" t="s">
        <v>129</v>
      </c>
      <c r="U74" s="225">
        <v>2.605</v>
      </c>
      <c r="V74" s="225">
        <f>ROUND(E74*U74,2)</f>
        <v>10.130000000000001</v>
      </c>
      <c r="W74" s="225"/>
      <c r="X74" s="225" t="s">
        <v>119</v>
      </c>
      <c r="Y74" s="216"/>
      <c r="Z74" s="216"/>
      <c r="AA74" s="216"/>
      <c r="AB74" s="216"/>
      <c r="AC74" s="216"/>
      <c r="AD74" s="216"/>
      <c r="AE74" s="216"/>
      <c r="AF74" s="216"/>
      <c r="AG74" s="216" t="s">
        <v>120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ht="21" outlineLevel="1" x14ac:dyDescent="0.25">
      <c r="A75" s="223"/>
      <c r="B75" s="224"/>
      <c r="C75" s="256" t="s">
        <v>194</v>
      </c>
      <c r="D75" s="242"/>
      <c r="E75" s="242"/>
      <c r="F75" s="242"/>
      <c r="G75" s="242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6"/>
      <c r="Z75" s="216"/>
      <c r="AA75" s="216"/>
      <c r="AB75" s="216"/>
      <c r="AC75" s="216"/>
      <c r="AD75" s="216"/>
      <c r="AE75" s="216"/>
      <c r="AF75" s="216"/>
      <c r="AG75" s="216" t="s">
        <v>140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44" t="str">
        <f>C75</f>
        <v>nebo vybourání otvorů průřezové plochy přes 4 m2 ve zdivu nadzákladovém, včetně pomocného lešení o výšce podlahy do 1900 mm a pro zatížení do 1,5 kPa  (150 kg/m2),</v>
      </c>
      <c r="BB75" s="216"/>
      <c r="BC75" s="216"/>
      <c r="BD75" s="216"/>
      <c r="BE75" s="216"/>
      <c r="BF75" s="216"/>
      <c r="BG75" s="216"/>
      <c r="BH75" s="216"/>
    </row>
    <row r="76" spans="1:60" outlineLevel="1" x14ac:dyDescent="0.25">
      <c r="A76" s="223"/>
      <c r="B76" s="224"/>
      <c r="C76" s="255" t="s">
        <v>195</v>
      </c>
      <c r="D76" s="226"/>
      <c r="E76" s="227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6"/>
      <c r="Z76" s="216"/>
      <c r="AA76" s="216"/>
      <c r="AB76" s="216"/>
      <c r="AC76" s="216"/>
      <c r="AD76" s="216"/>
      <c r="AE76" s="216"/>
      <c r="AF76" s="216"/>
      <c r="AG76" s="216" t="s">
        <v>122</v>
      </c>
      <c r="AH76" s="216">
        <v>0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 x14ac:dyDescent="0.25">
      <c r="A77" s="223"/>
      <c r="B77" s="224"/>
      <c r="C77" s="255" t="s">
        <v>196</v>
      </c>
      <c r="D77" s="226"/>
      <c r="E77" s="227">
        <v>3.89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6"/>
      <c r="Z77" s="216"/>
      <c r="AA77" s="216"/>
      <c r="AB77" s="216"/>
      <c r="AC77" s="216"/>
      <c r="AD77" s="216"/>
      <c r="AE77" s="216"/>
      <c r="AF77" s="216"/>
      <c r="AG77" s="216" t="s">
        <v>122</v>
      </c>
      <c r="AH77" s="216">
        <v>0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ht="20.399999999999999" outlineLevel="1" x14ac:dyDescent="0.25">
      <c r="A78" s="235">
        <v>16</v>
      </c>
      <c r="B78" s="236" t="s">
        <v>197</v>
      </c>
      <c r="C78" s="254" t="s">
        <v>198</v>
      </c>
      <c r="D78" s="237" t="s">
        <v>128</v>
      </c>
      <c r="E78" s="238">
        <v>2.7807900000000001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40">
        <v>0</v>
      </c>
      <c r="O78" s="240">
        <f>ROUND(E78*N78,2)</f>
        <v>0</v>
      </c>
      <c r="P78" s="240">
        <v>2.2000000000000002</v>
      </c>
      <c r="Q78" s="240">
        <f>ROUND(E78*P78,2)</f>
        <v>6.12</v>
      </c>
      <c r="R78" s="240" t="s">
        <v>185</v>
      </c>
      <c r="S78" s="240" t="s">
        <v>129</v>
      </c>
      <c r="T78" s="241" t="s">
        <v>129</v>
      </c>
      <c r="U78" s="225">
        <v>4.665</v>
      </c>
      <c r="V78" s="225">
        <f>ROUND(E78*U78,2)</f>
        <v>12.97</v>
      </c>
      <c r="W78" s="225"/>
      <c r="X78" s="225" t="s">
        <v>119</v>
      </c>
      <c r="Y78" s="216"/>
      <c r="Z78" s="216"/>
      <c r="AA78" s="216"/>
      <c r="AB78" s="216"/>
      <c r="AC78" s="216"/>
      <c r="AD78" s="216"/>
      <c r="AE78" s="216"/>
      <c r="AF78" s="216"/>
      <c r="AG78" s="216" t="s">
        <v>120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 x14ac:dyDescent="0.25">
      <c r="A79" s="223"/>
      <c r="B79" s="224"/>
      <c r="C79" s="255" t="s">
        <v>199</v>
      </c>
      <c r="D79" s="226"/>
      <c r="E79" s="227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16"/>
      <c r="Z79" s="216"/>
      <c r="AA79" s="216"/>
      <c r="AB79" s="216"/>
      <c r="AC79" s="216"/>
      <c r="AD79" s="216"/>
      <c r="AE79" s="216"/>
      <c r="AF79" s="216"/>
      <c r="AG79" s="216" t="s">
        <v>122</v>
      </c>
      <c r="AH79" s="216">
        <v>0</v>
      </c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 x14ac:dyDescent="0.25">
      <c r="A80" s="223"/>
      <c r="B80" s="224"/>
      <c r="C80" s="255" t="s">
        <v>200</v>
      </c>
      <c r="D80" s="226"/>
      <c r="E80" s="227">
        <v>2.78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6"/>
      <c r="Z80" s="216"/>
      <c r="AA80" s="216"/>
      <c r="AB80" s="216"/>
      <c r="AC80" s="216"/>
      <c r="AD80" s="216"/>
      <c r="AE80" s="216"/>
      <c r="AF80" s="216"/>
      <c r="AG80" s="216" t="s">
        <v>122</v>
      </c>
      <c r="AH80" s="216">
        <v>0</v>
      </c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0.399999999999999" outlineLevel="1" x14ac:dyDescent="0.25">
      <c r="A81" s="235">
        <v>17</v>
      </c>
      <c r="B81" s="236" t="s">
        <v>201</v>
      </c>
      <c r="C81" s="254" t="s">
        <v>202</v>
      </c>
      <c r="D81" s="237" t="s">
        <v>203</v>
      </c>
      <c r="E81" s="238">
        <v>442.36799999999999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21</v>
      </c>
      <c r="M81" s="240">
        <f>G81*(1+L81/100)</f>
        <v>0</v>
      </c>
      <c r="N81" s="240">
        <v>5.0000000000000002E-5</v>
      </c>
      <c r="O81" s="240">
        <f>ROUND(E81*N81,2)</f>
        <v>0.02</v>
      </c>
      <c r="P81" s="240">
        <v>1E-3</v>
      </c>
      <c r="Q81" s="240">
        <f>ROUND(E81*P81,2)</f>
        <v>0.44</v>
      </c>
      <c r="R81" s="240" t="s">
        <v>204</v>
      </c>
      <c r="S81" s="240" t="s">
        <v>129</v>
      </c>
      <c r="T81" s="241" t="s">
        <v>129</v>
      </c>
      <c r="U81" s="225">
        <v>3.6999999999999998E-2</v>
      </c>
      <c r="V81" s="225">
        <f>ROUND(E81*U81,2)</f>
        <v>16.37</v>
      </c>
      <c r="W81" s="225"/>
      <c r="X81" s="225" t="s">
        <v>119</v>
      </c>
      <c r="Y81" s="216"/>
      <c r="Z81" s="216"/>
      <c r="AA81" s="216"/>
      <c r="AB81" s="216"/>
      <c r="AC81" s="216"/>
      <c r="AD81" s="216"/>
      <c r="AE81" s="216"/>
      <c r="AF81" s="216"/>
      <c r="AG81" s="216" t="s">
        <v>120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 x14ac:dyDescent="0.25">
      <c r="A82" s="223"/>
      <c r="B82" s="224"/>
      <c r="C82" s="255" t="s">
        <v>205</v>
      </c>
      <c r="D82" s="226"/>
      <c r="E82" s="227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6"/>
      <c r="Z82" s="216"/>
      <c r="AA82" s="216"/>
      <c r="AB82" s="216"/>
      <c r="AC82" s="216"/>
      <c r="AD82" s="216"/>
      <c r="AE82" s="216"/>
      <c r="AF82" s="216"/>
      <c r="AG82" s="216" t="s">
        <v>122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 x14ac:dyDescent="0.25">
      <c r="A83" s="223"/>
      <c r="B83" s="224"/>
      <c r="C83" s="255" t="s">
        <v>206</v>
      </c>
      <c r="D83" s="226"/>
      <c r="E83" s="227">
        <v>442.37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6"/>
      <c r="Z83" s="216"/>
      <c r="AA83" s="216"/>
      <c r="AB83" s="216"/>
      <c r="AC83" s="216"/>
      <c r="AD83" s="216"/>
      <c r="AE83" s="216"/>
      <c r="AF83" s="216"/>
      <c r="AG83" s="216" t="s">
        <v>122</v>
      </c>
      <c r="AH83" s="216">
        <v>0</v>
      </c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 x14ac:dyDescent="0.25">
      <c r="A84" s="245">
        <v>18</v>
      </c>
      <c r="B84" s="246" t="s">
        <v>207</v>
      </c>
      <c r="C84" s="258" t="s">
        <v>208</v>
      </c>
      <c r="D84" s="247" t="s">
        <v>209</v>
      </c>
      <c r="E84" s="248">
        <v>1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21</v>
      </c>
      <c r="M84" s="250">
        <f>G84*(1+L84/100)</f>
        <v>0</v>
      </c>
      <c r="N84" s="250">
        <v>3.2129999999999999E-2</v>
      </c>
      <c r="O84" s="250">
        <f>ROUND(E84*N84,2)</f>
        <v>0.03</v>
      </c>
      <c r="P84" s="250">
        <v>0.15</v>
      </c>
      <c r="Q84" s="250">
        <f>ROUND(E84*P84,2)</f>
        <v>0.15</v>
      </c>
      <c r="R84" s="250"/>
      <c r="S84" s="250" t="s">
        <v>117</v>
      </c>
      <c r="T84" s="251" t="s">
        <v>118</v>
      </c>
      <c r="U84" s="225">
        <v>1.07</v>
      </c>
      <c r="V84" s="225">
        <f>ROUND(E84*U84,2)</f>
        <v>1.07</v>
      </c>
      <c r="W84" s="225"/>
      <c r="X84" s="225" t="s">
        <v>119</v>
      </c>
      <c r="Y84" s="216"/>
      <c r="Z84" s="216"/>
      <c r="AA84" s="216"/>
      <c r="AB84" s="216"/>
      <c r="AC84" s="216"/>
      <c r="AD84" s="216"/>
      <c r="AE84" s="216"/>
      <c r="AF84" s="216"/>
      <c r="AG84" s="216" t="s">
        <v>120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x14ac:dyDescent="0.25">
      <c r="A85" s="229" t="s">
        <v>112</v>
      </c>
      <c r="B85" s="230" t="s">
        <v>77</v>
      </c>
      <c r="C85" s="253" t="s">
        <v>78</v>
      </c>
      <c r="D85" s="231"/>
      <c r="E85" s="232"/>
      <c r="F85" s="233"/>
      <c r="G85" s="233">
        <f>SUMIF(AG86:AG93,"&lt;&gt;NOR",G86:G93)</f>
        <v>0</v>
      </c>
      <c r="H85" s="233"/>
      <c r="I85" s="233">
        <f>SUM(I86:I93)</f>
        <v>0</v>
      </c>
      <c r="J85" s="233"/>
      <c r="K85" s="233">
        <f>SUM(K86:K93)</f>
        <v>0</v>
      </c>
      <c r="L85" s="233"/>
      <c r="M85" s="233">
        <f>SUM(M86:M93)</f>
        <v>0</v>
      </c>
      <c r="N85" s="233"/>
      <c r="O85" s="233">
        <f>SUM(O86:O93)</f>
        <v>0.1</v>
      </c>
      <c r="P85" s="233"/>
      <c r="Q85" s="233">
        <f>SUM(Q86:Q93)</f>
        <v>51.59</v>
      </c>
      <c r="R85" s="233"/>
      <c r="S85" s="233"/>
      <c r="T85" s="234"/>
      <c r="U85" s="228"/>
      <c r="V85" s="228">
        <f>SUM(V86:V93)</f>
        <v>89.42</v>
      </c>
      <c r="W85" s="228"/>
      <c r="X85" s="228"/>
      <c r="AG85" t="s">
        <v>113</v>
      </c>
    </row>
    <row r="86" spans="1:60" outlineLevel="1" x14ac:dyDescent="0.25">
      <c r="A86" s="235">
        <v>19</v>
      </c>
      <c r="B86" s="236" t="s">
        <v>210</v>
      </c>
      <c r="C86" s="254" t="s">
        <v>211</v>
      </c>
      <c r="D86" s="237" t="s">
        <v>128</v>
      </c>
      <c r="E86" s="238">
        <v>114.64312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40">
        <v>8.9999999999999998E-4</v>
      </c>
      <c r="O86" s="240">
        <f>ROUND(E86*N86,2)</f>
        <v>0.1</v>
      </c>
      <c r="P86" s="240">
        <v>0.45</v>
      </c>
      <c r="Q86" s="240">
        <f>ROUND(E86*P86,2)</f>
        <v>51.59</v>
      </c>
      <c r="R86" s="240"/>
      <c r="S86" s="240" t="s">
        <v>117</v>
      </c>
      <c r="T86" s="241" t="s">
        <v>118</v>
      </c>
      <c r="U86" s="225">
        <v>0.78</v>
      </c>
      <c r="V86" s="225">
        <f>ROUND(E86*U86,2)</f>
        <v>89.42</v>
      </c>
      <c r="W86" s="225"/>
      <c r="X86" s="225" t="s">
        <v>119</v>
      </c>
      <c r="Y86" s="216"/>
      <c r="Z86" s="216"/>
      <c r="AA86" s="216"/>
      <c r="AB86" s="216"/>
      <c r="AC86" s="216"/>
      <c r="AD86" s="216"/>
      <c r="AE86" s="216"/>
      <c r="AF86" s="216"/>
      <c r="AG86" s="216" t="s">
        <v>120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 x14ac:dyDescent="0.25">
      <c r="A87" s="223"/>
      <c r="B87" s="224"/>
      <c r="C87" s="255" t="s">
        <v>212</v>
      </c>
      <c r="D87" s="226"/>
      <c r="E87" s="227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6"/>
      <c r="Z87" s="216"/>
      <c r="AA87" s="216"/>
      <c r="AB87" s="216"/>
      <c r="AC87" s="216"/>
      <c r="AD87" s="216"/>
      <c r="AE87" s="216"/>
      <c r="AF87" s="216"/>
      <c r="AG87" s="216" t="s">
        <v>122</v>
      </c>
      <c r="AH87" s="216">
        <v>0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 x14ac:dyDescent="0.25">
      <c r="A88" s="223"/>
      <c r="B88" s="224"/>
      <c r="C88" s="255" t="s">
        <v>213</v>
      </c>
      <c r="D88" s="226"/>
      <c r="E88" s="227">
        <v>53.59</v>
      </c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6"/>
      <c r="Z88" s="216"/>
      <c r="AA88" s="216"/>
      <c r="AB88" s="216"/>
      <c r="AC88" s="216"/>
      <c r="AD88" s="216"/>
      <c r="AE88" s="216"/>
      <c r="AF88" s="216"/>
      <c r="AG88" s="216" t="s">
        <v>122</v>
      </c>
      <c r="AH88" s="216">
        <v>0</v>
      </c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 x14ac:dyDescent="0.25">
      <c r="A89" s="223"/>
      <c r="B89" s="224"/>
      <c r="C89" s="255" t="s">
        <v>214</v>
      </c>
      <c r="D89" s="226"/>
      <c r="E89" s="227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16"/>
      <c r="Z89" s="216"/>
      <c r="AA89" s="216"/>
      <c r="AB89" s="216"/>
      <c r="AC89" s="216"/>
      <c r="AD89" s="216"/>
      <c r="AE89" s="216"/>
      <c r="AF89" s="216"/>
      <c r="AG89" s="216" t="s">
        <v>122</v>
      </c>
      <c r="AH89" s="216">
        <v>0</v>
      </c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 x14ac:dyDescent="0.25">
      <c r="A90" s="223"/>
      <c r="B90" s="224"/>
      <c r="C90" s="255" t="s">
        <v>215</v>
      </c>
      <c r="D90" s="226"/>
      <c r="E90" s="227">
        <v>50.22</v>
      </c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16"/>
      <c r="Z90" s="216"/>
      <c r="AA90" s="216"/>
      <c r="AB90" s="216"/>
      <c r="AC90" s="216"/>
      <c r="AD90" s="216"/>
      <c r="AE90" s="216"/>
      <c r="AF90" s="216"/>
      <c r="AG90" s="216" t="s">
        <v>122</v>
      </c>
      <c r="AH90" s="216">
        <v>0</v>
      </c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 x14ac:dyDescent="0.25">
      <c r="A91" s="223"/>
      <c r="B91" s="224"/>
      <c r="C91" s="255" t="s">
        <v>216</v>
      </c>
      <c r="D91" s="226"/>
      <c r="E91" s="227">
        <v>6.36</v>
      </c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16"/>
      <c r="Z91" s="216"/>
      <c r="AA91" s="216"/>
      <c r="AB91" s="216"/>
      <c r="AC91" s="216"/>
      <c r="AD91" s="216"/>
      <c r="AE91" s="216"/>
      <c r="AF91" s="216"/>
      <c r="AG91" s="216" t="s">
        <v>122</v>
      </c>
      <c r="AH91" s="216">
        <v>0</v>
      </c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 x14ac:dyDescent="0.25">
      <c r="A92" s="223"/>
      <c r="B92" s="224"/>
      <c r="C92" s="255" t="s">
        <v>217</v>
      </c>
      <c r="D92" s="226"/>
      <c r="E92" s="227">
        <v>3.99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16"/>
      <c r="Z92" s="216"/>
      <c r="AA92" s="216"/>
      <c r="AB92" s="216"/>
      <c r="AC92" s="216"/>
      <c r="AD92" s="216"/>
      <c r="AE92" s="216"/>
      <c r="AF92" s="216"/>
      <c r="AG92" s="216" t="s">
        <v>122</v>
      </c>
      <c r="AH92" s="216">
        <v>0</v>
      </c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 x14ac:dyDescent="0.25">
      <c r="A93" s="223"/>
      <c r="B93" s="224"/>
      <c r="C93" s="255" t="s">
        <v>218</v>
      </c>
      <c r="D93" s="226"/>
      <c r="E93" s="227">
        <v>0.49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16"/>
      <c r="Z93" s="216"/>
      <c r="AA93" s="216"/>
      <c r="AB93" s="216"/>
      <c r="AC93" s="216"/>
      <c r="AD93" s="216"/>
      <c r="AE93" s="216"/>
      <c r="AF93" s="216"/>
      <c r="AG93" s="216" t="s">
        <v>122</v>
      </c>
      <c r="AH93" s="216">
        <v>0</v>
      </c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x14ac:dyDescent="0.25">
      <c r="A94" s="229" t="s">
        <v>112</v>
      </c>
      <c r="B94" s="230" t="s">
        <v>79</v>
      </c>
      <c r="C94" s="253" t="s">
        <v>80</v>
      </c>
      <c r="D94" s="231"/>
      <c r="E94" s="232"/>
      <c r="F94" s="233"/>
      <c r="G94" s="233">
        <f>SUMIF(AG95:AG96,"&lt;&gt;NOR",G95:G96)</f>
        <v>0</v>
      </c>
      <c r="H94" s="233"/>
      <c r="I94" s="233">
        <f>SUM(I95:I96)</f>
        <v>0</v>
      </c>
      <c r="J94" s="233"/>
      <c r="K94" s="233">
        <f>SUM(K95:K96)</f>
        <v>0</v>
      </c>
      <c r="L94" s="233"/>
      <c r="M94" s="233">
        <f>SUM(M95:M96)</f>
        <v>0</v>
      </c>
      <c r="N94" s="233"/>
      <c r="O94" s="233">
        <f>SUM(O95:O96)</f>
        <v>0</v>
      </c>
      <c r="P94" s="233"/>
      <c r="Q94" s="233">
        <f>SUM(Q95:Q96)</f>
        <v>0</v>
      </c>
      <c r="R94" s="233"/>
      <c r="S94" s="233"/>
      <c r="T94" s="234"/>
      <c r="U94" s="228"/>
      <c r="V94" s="228">
        <f>SUM(V95:V96)</f>
        <v>0.46</v>
      </c>
      <c r="W94" s="228"/>
      <c r="X94" s="228"/>
      <c r="AG94" t="s">
        <v>113</v>
      </c>
    </row>
    <row r="95" spans="1:60" outlineLevel="1" x14ac:dyDescent="0.25">
      <c r="A95" s="235">
        <v>20</v>
      </c>
      <c r="B95" s="236" t="s">
        <v>219</v>
      </c>
      <c r="C95" s="254" t="s">
        <v>220</v>
      </c>
      <c r="D95" s="237" t="s">
        <v>221</v>
      </c>
      <c r="E95" s="238">
        <v>0.16178000000000001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40">
        <v>0</v>
      </c>
      <c r="O95" s="240">
        <f>ROUND(E95*N95,2)</f>
        <v>0</v>
      </c>
      <c r="P95" s="240">
        <v>0</v>
      </c>
      <c r="Q95" s="240">
        <f>ROUND(E95*P95,2)</f>
        <v>0</v>
      </c>
      <c r="R95" s="240" t="s">
        <v>222</v>
      </c>
      <c r="S95" s="240" t="s">
        <v>129</v>
      </c>
      <c r="T95" s="241" t="s">
        <v>129</v>
      </c>
      <c r="U95" s="225">
        <v>2.8719999999999999</v>
      </c>
      <c r="V95" s="225">
        <f>ROUND(E95*U95,2)</f>
        <v>0.46</v>
      </c>
      <c r="W95" s="225"/>
      <c r="X95" s="225" t="s">
        <v>119</v>
      </c>
      <c r="Y95" s="216"/>
      <c r="Z95" s="216"/>
      <c r="AA95" s="216"/>
      <c r="AB95" s="216"/>
      <c r="AC95" s="216"/>
      <c r="AD95" s="216"/>
      <c r="AE95" s="216"/>
      <c r="AF95" s="216"/>
      <c r="AG95" s="216" t="s">
        <v>223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 x14ac:dyDescent="0.25">
      <c r="A96" s="223"/>
      <c r="B96" s="224"/>
      <c r="C96" s="256" t="s">
        <v>224</v>
      </c>
      <c r="D96" s="242"/>
      <c r="E96" s="242"/>
      <c r="F96" s="242"/>
      <c r="G96" s="242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16"/>
      <c r="Z96" s="216"/>
      <c r="AA96" s="216"/>
      <c r="AB96" s="216"/>
      <c r="AC96" s="216"/>
      <c r="AD96" s="216"/>
      <c r="AE96" s="216"/>
      <c r="AF96" s="216"/>
      <c r="AG96" s="216" t="s">
        <v>140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x14ac:dyDescent="0.25">
      <c r="A97" s="229" t="s">
        <v>112</v>
      </c>
      <c r="B97" s="230" t="s">
        <v>81</v>
      </c>
      <c r="C97" s="253" t="s">
        <v>82</v>
      </c>
      <c r="D97" s="231"/>
      <c r="E97" s="232"/>
      <c r="F97" s="233"/>
      <c r="G97" s="233">
        <f>SUMIF(AG98:AG115,"&lt;&gt;NOR",G98:G115)</f>
        <v>0</v>
      </c>
      <c r="H97" s="233"/>
      <c r="I97" s="233">
        <f>SUM(I98:I115)</f>
        <v>0</v>
      </c>
      <c r="J97" s="233"/>
      <c r="K97" s="233">
        <f>SUM(K98:K115)</f>
        <v>0</v>
      </c>
      <c r="L97" s="233"/>
      <c r="M97" s="233">
        <f>SUM(M98:M115)</f>
        <v>0</v>
      </c>
      <c r="N97" s="233"/>
      <c r="O97" s="233">
        <f>SUM(O98:O115)</f>
        <v>0</v>
      </c>
      <c r="P97" s="233"/>
      <c r="Q97" s="233">
        <f>SUM(Q98:Q115)</f>
        <v>0</v>
      </c>
      <c r="R97" s="233"/>
      <c r="S97" s="233"/>
      <c r="T97" s="234"/>
      <c r="U97" s="228"/>
      <c r="V97" s="228">
        <f>SUM(V98:V115)</f>
        <v>4.97</v>
      </c>
      <c r="W97" s="228"/>
      <c r="X97" s="228"/>
      <c r="AG97" t="s">
        <v>113</v>
      </c>
    </row>
    <row r="98" spans="1:60" outlineLevel="1" x14ac:dyDescent="0.25">
      <c r="A98" s="235">
        <v>21</v>
      </c>
      <c r="B98" s="236" t="s">
        <v>225</v>
      </c>
      <c r="C98" s="254" t="s">
        <v>226</v>
      </c>
      <c r="D98" s="237" t="s">
        <v>221</v>
      </c>
      <c r="E98" s="238">
        <v>103.47099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40">
        <v>0</v>
      </c>
      <c r="O98" s="240">
        <f>ROUND(E98*N98,2)</f>
        <v>0</v>
      </c>
      <c r="P98" s="240">
        <v>0</v>
      </c>
      <c r="Q98" s="240">
        <f>ROUND(E98*P98,2)</f>
        <v>0</v>
      </c>
      <c r="R98" s="240"/>
      <c r="S98" s="240" t="s">
        <v>129</v>
      </c>
      <c r="T98" s="241" t="s">
        <v>129</v>
      </c>
      <c r="U98" s="225">
        <v>4.2000000000000003E-2</v>
      </c>
      <c r="V98" s="225">
        <f>ROUND(E98*U98,2)</f>
        <v>4.3499999999999996</v>
      </c>
      <c r="W98" s="225"/>
      <c r="X98" s="225" t="s">
        <v>227</v>
      </c>
      <c r="Y98" s="216"/>
      <c r="Z98" s="216"/>
      <c r="AA98" s="216"/>
      <c r="AB98" s="216"/>
      <c r="AC98" s="216"/>
      <c r="AD98" s="216"/>
      <c r="AE98" s="216"/>
      <c r="AF98" s="216"/>
      <c r="AG98" s="216" t="s">
        <v>228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 x14ac:dyDescent="0.25">
      <c r="A99" s="223"/>
      <c r="B99" s="224"/>
      <c r="C99" s="255" t="s">
        <v>229</v>
      </c>
      <c r="D99" s="226"/>
      <c r="E99" s="227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16"/>
      <c r="Z99" s="216"/>
      <c r="AA99" s="216"/>
      <c r="AB99" s="216"/>
      <c r="AC99" s="216"/>
      <c r="AD99" s="216"/>
      <c r="AE99" s="216"/>
      <c r="AF99" s="216"/>
      <c r="AG99" s="216" t="s">
        <v>122</v>
      </c>
      <c r="AH99" s="216">
        <v>0</v>
      </c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 x14ac:dyDescent="0.25">
      <c r="A100" s="223"/>
      <c r="B100" s="224"/>
      <c r="C100" s="255" t="s">
        <v>230</v>
      </c>
      <c r="D100" s="226"/>
      <c r="E100" s="227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122</v>
      </c>
      <c r="AH100" s="216">
        <v>0</v>
      </c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 x14ac:dyDescent="0.25">
      <c r="A101" s="223"/>
      <c r="B101" s="224"/>
      <c r="C101" s="255" t="s">
        <v>231</v>
      </c>
      <c r="D101" s="226"/>
      <c r="E101" s="227">
        <v>103.47099</v>
      </c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16"/>
      <c r="Z101" s="216"/>
      <c r="AA101" s="216"/>
      <c r="AB101" s="216"/>
      <c r="AC101" s="216"/>
      <c r="AD101" s="216"/>
      <c r="AE101" s="216"/>
      <c r="AF101" s="216"/>
      <c r="AG101" s="216" t="s">
        <v>122</v>
      </c>
      <c r="AH101" s="216">
        <v>0</v>
      </c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 x14ac:dyDescent="0.25">
      <c r="A102" s="235">
        <v>22</v>
      </c>
      <c r="B102" s="236" t="s">
        <v>232</v>
      </c>
      <c r="C102" s="254" t="s">
        <v>233</v>
      </c>
      <c r="D102" s="237" t="s">
        <v>221</v>
      </c>
      <c r="E102" s="238">
        <v>1448.5938599999999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0" t="s">
        <v>222</v>
      </c>
      <c r="S102" s="240" t="s">
        <v>129</v>
      </c>
      <c r="T102" s="241" t="s">
        <v>129</v>
      </c>
      <c r="U102" s="225">
        <v>0</v>
      </c>
      <c r="V102" s="225">
        <f>ROUND(E102*U102,2)</f>
        <v>0</v>
      </c>
      <c r="W102" s="225"/>
      <c r="X102" s="225" t="s">
        <v>227</v>
      </c>
      <c r="Y102" s="216"/>
      <c r="Z102" s="216"/>
      <c r="AA102" s="216"/>
      <c r="AB102" s="216"/>
      <c r="AC102" s="216"/>
      <c r="AD102" s="216"/>
      <c r="AE102" s="216"/>
      <c r="AF102" s="216"/>
      <c r="AG102" s="216" t="s">
        <v>228</v>
      </c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 x14ac:dyDescent="0.25">
      <c r="A103" s="223"/>
      <c r="B103" s="224"/>
      <c r="C103" s="256" t="s">
        <v>234</v>
      </c>
      <c r="D103" s="242"/>
      <c r="E103" s="242"/>
      <c r="F103" s="242"/>
      <c r="G103" s="242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6"/>
      <c r="Z103" s="216"/>
      <c r="AA103" s="216"/>
      <c r="AB103" s="216"/>
      <c r="AC103" s="216"/>
      <c r="AD103" s="216"/>
      <c r="AE103" s="216"/>
      <c r="AF103" s="216"/>
      <c r="AG103" s="216" t="s">
        <v>140</v>
      </c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 x14ac:dyDescent="0.25">
      <c r="A104" s="223"/>
      <c r="B104" s="224"/>
      <c r="C104" s="255" t="s">
        <v>229</v>
      </c>
      <c r="D104" s="226"/>
      <c r="E104" s="227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16"/>
      <c r="Z104" s="216"/>
      <c r="AA104" s="216"/>
      <c r="AB104" s="216"/>
      <c r="AC104" s="216"/>
      <c r="AD104" s="216"/>
      <c r="AE104" s="216"/>
      <c r="AF104" s="216"/>
      <c r="AG104" s="216" t="s">
        <v>122</v>
      </c>
      <c r="AH104" s="216">
        <v>0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 x14ac:dyDescent="0.25">
      <c r="A105" s="223"/>
      <c r="B105" s="224"/>
      <c r="C105" s="255" t="s">
        <v>230</v>
      </c>
      <c r="D105" s="226"/>
      <c r="E105" s="227"/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16"/>
      <c r="Z105" s="216"/>
      <c r="AA105" s="216"/>
      <c r="AB105" s="216"/>
      <c r="AC105" s="216"/>
      <c r="AD105" s="216"/>
      <c r="AE105" s="216"/>
      <c r="AF105" s="216"/>
      <c r="AG105" s="216" t="s">
        <v>122</v>
      </c>
      <c r="AH105" s="216">
        <v>0</v>
      </c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 x14ac:dyDescent="0.25">
      <c r="A106" s="223"/>
      <c r="B106" s="224"/>
      <c r="C106" s="255" t="s">
        <v>235</v>
      </c>
      <c r="D106" s="226"/>
      <c r="E106" s="227">
        <v>1448.5938599999999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6"/>
      <c r="Z106" s="216"/>
      <c r="AA106" s="216"/>
      <c r="AB106" s="216"/>
      <c r="AC106" s="216"/>
      <c r="AD106" s="216"/>
      <c r="AE106" s="216"/>
      <c r="AF106" s="216"/>
      <c r="AG106" s="216" t="s">
        <v>122</v>
      </c>
      <c r="AH106" s="216">
        <v>0</v>
      </c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 x14ac:dyDescent="0.25">
      <c r="A107" s="235">
        <v>23</v>
      </c>
      <c r="B107" s="236" t="s">
        <v>236</v>
      </c>
      <c r="C107" s="254" t="s">
        <v>237</v>
      </c>
      <c r="D107" s="237" t="s">
        <v>221</v>
      </c>
      <c r="E107" s="238">
        <v>103.47099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0"/>
      <c r="S107" s="240" t="s">
        <v>117</v>
      </c>
      <c r="T107" s="241" t="s">
        <v>238</v>
      </c>
      <c r="U107" s="225">
        <v>0</v>
      </c>
      <c r="V107" s="225">
        <f>ROUND(E107*U107,2)</f>
        <v>0</v>
      </c>
      <c r="W107" s="225"/>
      <c r="X107" s="225" t="s">
        <v>227</v>
      </c>
      <c r="Y107" s="216"/>
      <c r="Z107" s="216"/>
      <c r="AA107" s="216"/>
      <c r="AB107" s="216"/>
      <c r="AC107" s="216"/>
      <c r="AD107" s="216"/>
      <c r="AE107" s="216"/>
      <c r="AF107" s="216"/>
      <c r="AG107" s="216" t="s">
        <v>228</v>
      </c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 x14ac:dyDescent="0.25">
      <c r="A108" s="223"/>
      <c r="B108" s="224"/>
      <c r="C108" s="255" t="s">
        <v>229</v>
      </c>
      <c r="D108" s="226"/>
      <c r="E108" s="227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16"/>
      <c r="Z108" s="216"/>
      <c r="AA108" s="216"/>
      <c r="AB108" s="216"/>
      <c r="AC108" s="216"/>
      <c r="AD108" s="216"/>
      <c r="AE108" s="216"/>
      <c r="AF108" s="216"/>
      <c r="AG108" s="216" t="s">
        <v>122</v>
      </c>
      <c r="AH108" s="216">
        <v>0</v>
      </c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 x14ac:dyDescent="0.25">
      <c r="A109" s="223"/>
      <c r="B109" s="224"/>
      <c r="C109" s="255" t="s">
        <v>230</v>
      </c>
      <c r="D109" s="226"/>
      <c r="E109" s="227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16"/>
      <c r="Z109" s="216"/>
      <c r="AA109" s="216"/>
      <c r="AB109" s="216"/>
      <c r="AC109" s="216"/>
      <c r="AD109" s="216"/>
      <c r="AE109" s="216"/>
      <c r="AF109" s="216"/>
      <c r="AG109" s="216" t="s">
        <v>122</v>
      </c>
      <c r="AH109" s="216">
        <v>0</v>
      </c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 x14ac:dyDescent="0.25">
      <c r="A110" s="223"/>
      <c r="B110" s="224"/>
      <c r="C110" s="255" t="s">
        <v>231</v>
      </c>
      <c r="D110" s="226"/>
      <c r="E110" s="227">
        <v>103.47099</v>
      </c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6"/>
      <c r="Z110" s="216"/>
      <c r="AA110" s="216"/>
      <c r="AB110" s="216"/>
      <c r="AC110" s="216"/>
      <c r="AD110" s="216"/>
      <c r="AE110" s="216"/>
      <c r="AF110" s="216"/>
      <c r="AG110" s="216" t="s">
        <v>122</v>
      </c>
      <c r="AH110" s="216">
        <v>0</v>
      </c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 x14ac:dyDescent="0.25">
      <c r="A111" s="235">
        <v>24</v>
      </c>
      <c r="B111" s="236" t="s">
        <v>239</v>
      </c>
      <c r="C111" s="254" t="s">
        <v>240</v>
      </c>
      <c r="D111" s="237" t="s">
        <v>221</v>
      </c>
      <c r="E111" s="238">
        <v>103.47099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0</v>
      </c>
      <c r="O111" s="240">
        <f>ROUND(E111*N111,2)</f>
        <v>0</v>
      </c>
      <c r="P111" s="240">
        <v>0</v>
      </c>
      <c r="Q111" s="240">
        <f>ROUND(E111*P111,2)</f>
        <v>0</v>
      </c>
      <c r="R111" s="240" t="s">
        <v>222</v>
      </c>
      <c r="S111" s="240" t="s">
        <v>129</v>
      </c>
      <c r="T111" s="241" t="s">
        <v>129</v>
      </c>
      <c r="U111" s="225">
        <v>6.0000000000000001E-3</v>
      </c>
      <c r="V111" s="225">
        <f>ROUND(E111*U111,2)</f>
        <v>0.62</v>
      </c>
      <c r="W111" s="225"/>
      <c r="X111" s="225" t="s">
        <v>227</v>
      </c>
      <c r="Y111" s="216"/>
      <c r="Z111" s="216"/>
      <c r="AA111" s="216"/>
      <c r="AB111" s="216"/>
      <c r="AC111" s="216"/>
      <c r="AD111" s="216"/>
      <c r="AE111" s="216"/>
      <c r="AF111" s="216"/>
      <c r="AG111" s="216" t="s">
        <v>228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 x14ac:dyDescent="0.25">
      <c r="A112" s="223"/>
      <c r="B112" s="224"/>
      <c r="C112" s="256" t="s">
        <v>241</v>
      </c>
      <c r="D112" s="242"/>
      <c r="E112" s="242"/>
      <c r="F112" s="242"/>
      <c r="G112" s="242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140</v>
      </c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 x14ac:dyDescent="0.25">
      <c r="A113" s="223"/>
      <c r="B113" s="224"/>
      <c r="C113" s="255" t="s">
        <v>229</v>
      </c>
      <c r="D113" s="226"/>
      <c r="E113" s="227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25"/>
      <c r="Y113" s="216"/>
      <c r="Z113" s="216"/>
      <c r="AA113" s="216"/>
      <c r="AB113" s="216"/>
      <c r="AC113" s="216"/>
      <c r="AD113" s="216"/>
      <c r="AE113" s="216"/>
      <c r="AF113" s="216"/>
      <c r="AG113" s="216" t="s">
        <v>122</v>
      </c>
      <c r="AH113" s="216">
        <v>0</v>
      </c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 x14ac:dyDescent="0.25">
      <c r="A114" s="223"/>
      <c r="B114" s="224"/>
      <c r="C114" s="255" t="s">
        <v>230</v>
      </c>
      <c r="D114" s="226"/>
      <c r="E114" s="227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16"/>
      <c r="Z114" s="216"/>
      <c r="AA114" s="216"/>
      <c r="AB114" s="216"/>
      <c r="AC114" s="216"/>
      <c r="AD114" s="216"/>
      <c r="AE114" s="216"/>
      <c r="AF114" s="216"/>
      <c r="AG114" s="216" t="s">
        <v>122</v>
      </c>
      <c r="AH114" s="216">
        <v>0</v>
      </c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 x14ac:dyDescent="0.25">
      <c r="A115" s="223"/>
      <c r="B115" s="224"/>
      <c r="C115" s="255" t="s">
        <v>231</v>
      </c>
      <c r="D115" s="226"/>
      <c r="E115" s="227">
        <v>103.47099</v>
      </c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16"/>
      <c r="Z115" s="216"/>
      <c r="AA115" s="216"/>
      <c r="AB115" s="216"/>
      <c r="AC115" s="216"/>
      <c r="AD115" s="216"/>
      <c r="AE115" s="216"/>
      <c r="AF115" s="216"/>
      <c r="AG115" s="216" t="s">
        <v>122</v>
      </c>
      <c r="AH115" s="216">
        <v>0</v>
      </c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x14ac:dyDescent="0.25">
      <c r="A116" s="3"/>
      <c r="B116" s="4"/>
      <c r="C116" s="259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v>15</v>
      </c>
      <c r="AF116">
        <v>21</v>
      </c>
      <c r="AG116" t="s">
        <v>99</v>
      </c>
    </row>
    <row r="117" spans="1:60" x14ac:dyDescent="0.25">
      <c r="A117" s="219"/>
      <c r="B117" s="220" t="s">
        <v>29</v>
      </c>
      <c r="C117" s="260"/>
      <c r="D117" s="221"/>
      <c r="E117" s="222"/>
      <c r="F117" s="222"/>
      <c r="G117" s="252">
        <f>G8+G14+G42+G85+G94+G97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AE117">
        <f>SUMIF(L7:L115,AE116,G7:G115)</f>
        <v>0</v>
      </c>
      <c r="AF117">
        <f>SUMIF(L7:L115,AF116,G7:G115)</f>
        <v>0</v>
      </c>
      <c r="AG117" t="s">
        <v>242</v>
      </c>
    </row>
    <row r="118" spans="1:60" x14ac:dyDescent="0.25">
      <c r="C118" s="261"/>
      <c r="D118" s="10"/>
      <c r="AG118" t="s">
        <v>243</v>
      </c>
    </row>
    <row r="119" spans="1:60" x14ac:dyDescent="0.25">
      <c r="D119" s="10"/>
    </row>
    <row r="120" spans="1:60" x14ac:dyDescent="0.25">
      <c r="D120" s="10"/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Ii6LhtDmC21mqqX3Tlmu3lZh2rnAqT3paJWY0Wc9/nj9JevHt5GMvoo2MO7sDF3utMG2iyWzk8P1JurG6M46g==" saltValue="TZGC2LpxvTMrww3LoS8UCg==" spinCount="100000" sheet="1"/>
  <mergeCells count="14">
    <mergeCell ref="C103:G103"/>
    <mergeCell ref="C112:G112"/>
    <mergeCell ref="C44:G44"/>
    <mergeCell ref="C48:G48"/>
    <mergeCell ref="C64:G64"/>
    <mergeCell ref="C68:G68"/>
    <mergeCell ref="C75:G75"/>
    <mergeCell ref="C96:G96"/>
    <mergeCell ref="A1:G1"/>
    <mergeCell ref="C2:G2"/>
    <mergeCell ref="C3:G3"/>
    <mergeCell ref="C4:G4"/>
    <mergeCell ref="C23:G23"/>
    <mergeCell ref="C36:G36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SO.002 SO.002.1-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'SO.002 SO.002.1- Pol'!Názvy_tisku</vt:lpstr>
      <vt:lpstr>oadresa</vt:lpstr>
      <vt:lpstr>Stavba!Objednatel</vt:lpstr>
      <vt:lpstr>Stavba!Objekt</vt:lpstr>
      <vt:lpstr>'SO.002 SO.002.1-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2019-10-23T14:02:32Z</cp:lastPrinted>
  <dcterms:created xsi:type="dcterms:W3CDTF">2009-04-08T07:15:50Z</dcterms:created>
  <dcterms:modified xsi:type="dcterms:W3CDTF">2019-10-23T14:03:27Z</dcterms:modified>
</cp:coreProperties>
</file>